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910" tabRatio="914" firstSheet="17" activeTab="19"/>
  </bookViews>
  <sheets>
    <sheet name="กันยายน(ก่อน)" sheetId="1" r:id="rId1"/>
    <sheet name="รายจ่ายรอจ่าย4" sheetId="2" r:id="rId2"/>
    <sheet name="ค้างจ่าย5" sheetId="3" r:id="rId3"/>
    <sheet name="รายรับ1" sheetId="4" r:id="rId4"/>
    <sheet name="กันยายน(หลัง)" sheetId="5" r:id="rId5"/>
    <sheet name="รอ" sheetId="6" r:id="rId6"/>
    <sheet name="ค้าง" sheetId="7" r:id="rId7"/>
    <sheet name="รับ - จริง" sheetId="8" r:id="rId8"/>
    <sheet name="รับ-จ่ายทั้งปี" sheetId="9" r:id="rId9"/>
    <sheet name="รับทั้งปี" sheetId="10" r:id="rId10"/>
    <sheet name="งบแสดงฐานการเงิน" sheetId="11" r:id="rId11"/>
    <sheet name="หมายเหตุงบ" sheetId="12" r:id="rId12"/>
    <sheet name="งบทรัพย์สิน" sheetId="13" r:id="rId13"/>
    <sheet name="แนบท้ายงบทรัพย์สิน" sheetId="14" r:id="rId14"/>
    <sheet name="งบหนี้สิน" sheetId="15" r:id="rId15"/>
    <sheet name="รายจ่ายค้างจ่าย" sheetId="16" r:id="rId16"/>
    <sheet name="รอจ่าย" sheetId="17" r:id="rId17"/>
    <sheet name="อุดหนุนเฉพาะกิจค้างจ่าย" sheetId="18" r:id="rId18"/>
    <sheet name="งบเงินสะสม" sheetId="19" r:id="rId19"/>
    <sheet name="แนบงบสะสม" sheetId="20" r:id="rId20"/>
    <sheet name="แสดงผลการดำเนินงานจ่ายจากรายรับ" sheetId="21" r:id="rId21"/>
    <sheet name="รายจ่ายแผนงานรวม" sheetId="22" r:id="rId22"/>
    <sheet name="งบรายรับเงินอุอเฉพาะกิจ" sheetId="23" r:id="rId23"/>
    <sheet name="รายงานเงินสะสม" sheetId="24" r:id="rId24"/>
    <sheet name="รายงานยอดเงินสะสม" sheetId="25" r:id="rId25"/>
    <sheet name="แผนงานเงินสะสม" sheetId="26" r:id="rId26"/>
    <sheet name="แผนงานบริหารทั่วไป" sheetId="27" r:id="rId27"/>
    <sheet name="สงบภายใน" sheetId="28" r:id="rId28"/>
    <sheet name="แผนงานการศึกษา" sheetId="29" r:id="rId29"/>
    <sheet name="แผนงานสาธารฯสุข" sheetId="30" r:id="rId30"/>
    <sheet name="แผนงานอุตสาหกรรม" sheetId="31" r:id="rId31"/>
    <sheet name="แผนงานเคหะ" sheetId="32" r:id="rId32"/>
    <sheet name="แผนสร้างความเข้มแข็ง" sheetId="33" r:id="rId33"/>
    <sheet name="แผนงานศาสนา" sheetId="34" r:id="rId34"/>
    <sheet name="เกษตร" sheetId="35" r:id="rId35"/>
    <sheet name="แผนงานงบกลาง" sheetId="36" r:id="rId36"/>
    <sheet name="ทะเบียนคุมเงินสะสม" sheetId="37" r:id="rId37"/>
    <sheet name="ใบปะหน้างบ" sheetId="38" r:id="rId38"/>
    <sheet name="หน้าปก" sheetId="39" r:id="rId39"/>
    <sheet name="ที่อยู่ สตง." sheetId="40" r:id="rId40"/>
    <sheet name="ก.ย" sheetId="41" r:id="rId41"/>
  </sheets>
  <definedNames>
    <definedName name="_xlnm.Print_Area" localSheetId="0">'กันยายน(ก่อน)'!$A$1:$D$114</definedName>
    <definedName name="_xlnm.Print_Area" localSheetId="39">'ที่อยู่ สตง.'!$A$1:$B$20</definedName>
    <definedName name="_xlnm.Print_Area" localSheetId="26">'แผนงานบริหารทั่วไป'!$A$1:$J$59</definedName>
    <definedName name="_xlnm.Print_Area" localSheetId="29">'แผนงานสาธารฯสุข'!$A:$IV</definedName>
    <definedName name="_xlnm.Print_Area" localSheetId="32">'แผนสร้างความเข้มแข็ง'!$A$1:$L$26</definedName>
    <definedName name="_xlnm.Print_Area" localSheetId="15">'รายจ่ายค้างจ่าย'!$A$1:$I$25</definedName>
    <definedName name="_xlnm.Print_Area" localSheetId="21">'รายจ่ายแผนงานรวม'!$A$1:$M$87</definedName>
    <definedName name="_xlnm.Print_Area" localSheetId="1">'รายจ่ายรอจ่าย4'!#REF!</definedName>
    <definedName name="_xlnm.Print_Area" localSheetId="3">'รายรับ1'!$A$1:$N$80</definedName>
    <definedName name="_xlnm.Print_Area" localSheetId="20">'แสดงผลการดำเนินงานจ่ายจากรายรับ'!$A$1:$P$86</definedName>
    <definedName name="_xlnm.Print_Area" localSheetId="11">'หมายเหตุงบ'!$A$1:$B$30</definedName>
  </definedNames>
  <calcPr fullCalcOnLoad="1"/>
</workbook>
</file>

<file path=xl/sharedStrings.xml><?xml version="1.0" encoding="utf-8"?>
<sst xmlns="http://schemas.openxmlformats.org/spreadsheetml/2006/main" count="1974" uniqueCount="910">
  <si>
    <t xml:space="preserve">                                                                                          ตั้งแต่วันที่  1  ตุลาคม  2555  ถึงวันที่  30  กันยายน  2556                                                                                                                           </t>
  </si>
  <si>
    <t xml:space="preserve">                                                                                          ตั้งแต่วันที่     1  ตุลาคม  2555   ถึงวันที่  30  กันยายน  2556                                                                                                                         </t>
  </si>
  <si>
    <t xml:space="preserve">                                                                      ตั้งแต่วันที่ 1  ตุลาคม  2555  ถึงวันที่ 30  กันยายน 2556                                                                                                                                                                                </t>
  </si>
  <si>
    <t>2.2 ค่าปรับผิดสัญญา</t>
  </si>
  <si>
    <t xml:space="preserve">                                                                                                                                                                                งบประมาณรายจ่ายประจำปี 2556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</si>
  <si>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</t>
  </si>
  <si>
    <t xml:space="preserve">                                                                                                                   ทะเบียนคุมเงินสะสม  ปีงบประมาณ  2556                                    </t>
  </si>
  <si>
    <t xml:space="preserve">                                      อต.16</t>
  </si>
  <si>
    <t>ว/ด/ป</t>
  </si>
  <si>
    <t>อ้างถึง</t>
  </si>
  <si>
    <t>รับ</t>
  </si>
  <si>
    <t>ใบสำคัญ</t>
  </si>
  <si>
    <t>1  ต.ค  2555</t>
  </si>
  <si>
    <t xml:space="preserve">  26  ต.ค  2555</t>
  </si>
  <si>
    <t>ฎีกานอก 16/42</t>
  </si>
  <si>
    <t>ตามหนังสือที่ ยล 0037.1/ว.904</t>
  </si>
  <si>
    <t>29  ต.ค  2555</t>
  </si>
  <si>
    <t>รับเงินคืนค่าครองชีพ 2554 - 2555</t>
  </si>
  <si>
    <t>ใบนำส่ง   1  /  2556</t>
  </si>
  <si>
    <t>ลงวันที่ 4 ต.ค. 2555</t>
  </si>
  <si>
    <t xml:space="preserve"> 15 พ.ย  2555</t>
  </si>
  <si>
    <t>รับเงินค่าตอบแทนประโยชน์ตอบแทนอื่นสำหรับ</t>
  </si>
  <si>
    <t>ใบนำส่ง   5 / 2556</t>
  </si>
  <si>
    <t xml:space="preserve">ตามหนังสือชี้แจงจาก สตง. </t>
  </si>
  <si>
    <t>พนักงาน ลูกจ้าง และผู้มีสิทธิเป็นกรณีพิเศษ</t>
  </si>
  <si>
    <t>2  ม.ค  2556</t>
  </si>
  <si>
    <t>เบิกคืนเงินค่าตอบแทนประโยชน์ตอบแทนอื่นสำหรับ</t>
  </si>
  <si>
    <t>ฏีกานอก</t>
  </si>
  <si>
    <t>เนื่องจากได้ทำหนังสือชี้แจงให้กับ สตง.</t>
  </si>
  <si>
    <t>เป็นที่เรียบร้อยแล้วจึงสามารถเบิกจ่าย</t>
  </si>
  <si>
    <t>ได้ตามปกติ</t>
  </si>
  <si>
    <t>12  ก.พ  2556</t>
  </si>
  <si>
    <t>จ่ายโครงการซ่อมบำรุงพิเศษเสริมผิวจราจรสายบ้าน</t>
  </si>
  <si>
    <t>ฏีกานอก 49 / 393</t>
  </si>
  <si>
    <t>ปงตา - บือมัง หมู่ที่  5</t>
  </si>
  <si>
    <t>22 มี.ค  2556</t>
  </si>
  <si>
    <t>ฏีกานอก 58 / 527</t>
  </si>
  <si>
    <t>งวดที่  1</t>
  </si>
  <si>
    <t>3  ก.ค  2556</t>
  </si>
  <si>
    <t>รับคืนเงินการศึกษาบุตร  2555</t>
  </si>
  <si>
    <t>6 ส.ค  2556</t>
  </si>
  <si>
    <t>ฏีกานอก 105 / 908</t>
  </si>
  <si>
    <t>งวดที่  2</t>
  </si>
  <si>
    <t xml:space="preserve">                  /  ต่อแผ่น  2</t>
  </si>
  <si>
    <t>หน้า    2</t>
  </si>
  <si>
    <t>สิงหาคม</t>
  </si>
  <si>
    <t>29 ส.ค  2556</t>
  </si>
  <si>
    <t>ฏีกานอก 116 / 972</t>
  </si>
  <si>
    <t>งวดที่  3 - 4</t>
  </si>
  <si>
    <t>30 ก.ย. 2556</t>
  </si>
  <si>
    <t>รับเงินรายจ่ายรอจ่าย</t>
  </si>
  <si>
    <t>รับเงินรายจ่ายค้างจ่าย</t>
  </si>
  <si>
    <t>รับเงินสะสมสิ้นปีงบประมาณประจำปี 2556</t>
  </si>
  <si>
    <t>เข้าเงินทุนสำรองเงินสะสม 25% ประจำปี 2556</t>
  </si>
  <si>
    <t xml:space="preserve">            (ลงชื่อ)……………….........…………..                                    (ลงชื่อ)……………….........…………..                                       (ลงชื่อ)……………….........…………..                                                                                 </t>
  </si>
  <si>
    <t xml:space="preserve">                          (นางสาวจรวยพร   เจือจันทร์)                                                      (นายนิรัตน์   ปลดทุกข์)                                                                        (นายนิรัตน์   ปลดทุกข์)                            </t>
  </si>
  <si>
    <t xml:space="preserve">                               หัวหน้าส่วนการคลัง                                                       ปลัดองค์การบริหารส่วนตำบลบือมัง                                                     ปลัดองค์การบริหารส่วนตำบลบือมัง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</si>
  <si>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ปฎิบัติหน้าที่นายกองค์การบริหารส่วนตำบลบือมัง                                                 </t>
  </si>
  <si>
    <t xml:space="preserve">                                                      รายงานรายจ่ายในการดำเนินงานจ่ายจากเงินรายรับตามแผนงาน.การศาสนาวัฒนธรรมและนันทนาการ.(00260)                                                                                                                                  </t>
  </si>
  <si>
    <t>/ ต่อหน้า  3</t>
  </si>
  <si>
    <t>หน้าที่  2</t>
  </si>
  <si>
    <t>ทรัพย์สินตามงบทรัพย์สิน  (หมายเหตุ 1)</t>
  </si>
  <si>
    <t>เงินสด เงินฝากธนาคารและเงินฝากคลังจังหวัด  (หมายเหตุ 2)</t>
  </si>
  <si>
    <t xml:space="preserve">                                                                                           งบทรัพย์สิน     (ประกอบงบแสดงฐานะการเงิน)                                                                                          </t>
  </si>
  <si>
    <t>รวมเงินทั้งสิ้น</t>
  </si>
  <si>
    <t>งบ</t>
  </si>
  <si>
    <t xml:space="preserve">   ค่าเงินอุดหนุน (อสม.)สำหรับพัฒนาระบบบริการฯลฯ</t>
  </si>
  <si>
    <t xml:space="preserve">   ค่าเงินอุดหนุน (จริยธรรมการเรียนรู้การอนุรักษ์</t>
  </si>
  <si>
    <t xml:space="preserve">   ศิลปวัฒนธรรมและภูมิปัญญาท้องถิ่น</t>
  </si>
  <si>
    <t xml:space="preserve">งบประกอบบัญชีเงินรายรับ  หมายเหตุ  1 </t>
  </si>
  <si>
    <t>หน้าที่  3</t>
  </si>
  <si>
    <t xml:space="preserve">                                                          ตั้งแต่วันที่ 1  ตุลาคม  2555  ถึงวันที่ 30  กันยายน 2556                                                                                                                                                                                </t>
  </si>
  <si>
    <t xml:space="preserve">                                                       องค์การบริหารส่วนตำบลบือมัง อำเภอรามัน จังหวัดยะลา                                หมายเหตุ  1                                                                     </t>
  </si>
  <si>
    <t>งบทดลอง (หลังปิดบัญชี) 2556</t>
  </si>
  <si>
    <t>2.1</t>
  </si>
  <si>
    <t>2.2</t>
  </si>
  <si>
    <t>งบรายรับ - รายจ่ายตามงบประมาณประจำปี 2556</t>
  </si>
  <si>
    <t>งบรายรับ - รายจ่าย ประจำเดือนกันยายน 2556</t>
  </si>
  <si>
    <t>บัญชีรายละเอียดงบรายรับประจำปี 2556</t>
  </si>
  <si>
    <t>งบแสดงฐานะการเงิน ณ วันที่ 30 กันยายน 2556</t>
  </si>
  <si>
    <t>6.2</t>
  </si>
  <si>
    <t>รายละเอียดแนบท้ายงบทรัพย์สิน  หมายเหตุ 1.1</t>
  </si>
  <si>
    <t>6.8</t>
  </si>
  <si>
    <t>รายละเอียดแนบท้ายงบเงินสะสม  หมายเหตุ 6.1</t>
  </si>
  <si>
    <t xml:space="preserve">                                                                                                                              งบแสดงผลการดำเนินงานจ่ายแผนงานรวมจากเงินรายรับและเงินสะสม                                                                                                                            </t>
  </si>
  <si>
    <t>7.</t>
  </si>
  <si>
    <t>7.1</t>
  </si>
  <si>
    <t>7.2</t>
  </si>
  <si>
    <t>ประกอบงบแสดงผลการดำเนินงานจ่ายเงินสะสม</t>
  </si>
  <si>
    <t>รายละเอียดเงินอุดหนุนเฉพาะกิจ-ระบุวัตถุประสงค์</t>
  </si>
  <si>
    <t>รายงานยอดเงินสะสมที่นำไปใช้ได้คงเหลือ  2556</t>
  </si>
  <si>
    <t>รายงานรายจ่ายในการดำเนินงานจ่ายจากเงินรายรับตามแผนงานต่าง ๆ  2556</t>
  </si>
  <si>
    <t xml:space="preserve">                   (นางจรวยพร  เจือจันทร์ )                                 (นายนิรัตน์  ปลดทุกข์)                                      (นายนิรัตน์  ปลดทุกข์)     </t>
  </si>
  <si>
    <t xml:space="preserve">       หัวหน้ากองคลังองค์การบริหารส่วนตำบล                   ปลัดองค์การบริหารส่วนตำบล                            ปลัดองค์การบริหารส่วนตำบล</t>
  </si>
  <si>
    <t xml:space="preserve">                                      ปฏิบัติหน้าที่นายกองค์การบริหารส่วนตำบล</t>
  </si>
  <si>
    <t xml:space="preserve">                                                                                               ประจำปีงบประมาณ                         </t>
  </si>
  <si>
    <t xml:space="preserve">                                                                                                            รายงานรายจ่ายในการดำเนินงานจ่ายจากเงินรายรับตามแผนงาน...รักษาความสงบภายใน..(00120)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</si>
  <si>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ตั้งแต่วันที่  1  ตุลาคม  2555  ถึงวันที่  30  กันยายน  2556                                                                                                                   </t>
  </si>
  <si>
    <t xml:space="preserve">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</si>
  <si>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รายงานรายจ่ายในการดำเนินงานจ่ายจากเงินรายรับตามแผนงาน..เคหะและชุมชน..(00240)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</si>
  <si>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ตั้งแต่วันที่     1  ตุลาคม  2555     ถึงวันที่  30  กันยายน  2556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</si>
  <si>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</si>
  <si>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          รายงานรายจ่ายในการดำเนินงานจ่ายจากเงินรายรับตามแผนงาน...สร้างความเข้มแข็งของชุมชน..(00250)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</si>
  <si>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ตั้งแต่วันที่  1  ตุลาคม  2555   ถึงวันที่  30  กันยายน  2556                                                                                                                           </t>
  </si>
  <si>
    <t>งบแสดงผลการดำเนินงานจ่ายจากเงินรายรับและเงินสะสม  2556</t>
  </si>
  <si>
    <t xml:space="preserve">                                                          ณ. วันที่ 30 กันยายน 2551                                                                               </t>
  </si>
  <si>
    <t xml:space="preserve">    เงินปรับปรุงซ่อมแซมอาคารศูนย์พัฒนาเด็กเล็ก</t>
  </si>
  <si>
    <t xml:space="preserve">        อาหารเสริม(นม)เด็กเล็ก</t>
  </si>
  <si>
    <t>รวมเงินเข้าบัญชีเงินสะสม จำนวนเงิน  37,340  +   24,300   =    61,640  บาท</t>
  </si>
  <si>
    <t>6.3</t>
  </si>
  <si>
    <t>6.4</t>
  </si>
  <si>
    <t>6.5</t>
  </si>
  <si>
    <t>6.6</t>
  </si>
  <si>
    <t>6.7</t>
  </si>
  <si>
    <t>1.2</t>
  </si>
  <si>
    <t>1.3</t>
  </si>
  <si>
    <t xml:space="preserve">                                                                  องค์การบริหารส่วนตำบลบือมัง อำเภอรามัน จังหวัดยะลา</t>
  </si>
  <si>
    <t xml:space="preserve">   ชื่อบัญชี</t>
  </si>
  <si>
    <t>รหัส</t>
  </si>
  <si>
    <t>เดบิต</t>
  </si>
  <si>
    <t>เครดิต</t>
  </si>
  <si>
    <t>รายการ</t>
  </si>
  <si>
    <t>จำนวนเงิน</t>
  </si>
  <si>
    <t>บัญชี</t>
  </si>
  <si>
    <t xml:space="preserve"> เงินฝากธนาคารกรุงไทยจำกัดสาขารามัน </t>
  </si>
  <si>
    <t xml:space="preserve"> เลขที่บัญชี  920 - 1 - 09519 - 8 (อบต.บือมัง)  </t>
  </si>
  <si>
    <t xml:space="preserve"> เลขที่บัญชี  920 - 1 - 09835 - 3 (โครงการเศรษฐกิจชุมชน) </t>
  </si>
  <si>
    <t>หมายเหตุ ประกอบงบแสดงฐานะการเงิน</t>
  </si>
  <si>
    <t>เงินสด เงินฝากธนาคารและเงินฝากคลัง (หมายเหตุ 2)</t>
  </si>
  <si>
    <t>เงินรับฝาก</t>
  </si>
  <si>
    <t>รายจ่ายเพื่อประโยชน์ตอบแทนอื่น สำหรับพนักงานพนักงานจ้าง</t>
  </si>
  <si>
    <t xml:space="preserve">      เลขที่บัญชี  920 - 1 - 09519 - 8 (อบต.บือมัง)  </t>
  </si>
  <si>
    <t>และนิติกรรมที่ดิน</t>
  </si>
  <si>
    <t xml:space="preserve">                                                                                       รายงานรายจ่ายที่ได้รับอนุมัติให้จ่ายจากเงินสะสม    (ประกอบงบแสดงฐานะการเงิน)                                                     </t>
  </si>
  <si>
    <t xml:space="preserve">                      (นางสาวจรวยพร   เจือจันทร์)                                                             (นายนิรัตน์   ปลดทุกข์)                                                                (นายอาหะมะ   ลามอสีเตาะ)                                                                           </t>
  </si>
  <si>
    <t>1.</t>
  </si>
  <si>
    <t>2.</t>
  </si>
  <si>
    <t>3.</t>
  </si>
  <si>
    <t>4.</t>
  </si>
  <si>
    <t>5.</t>
  </si>
  <si>
    <t>6.</t>
  </si>
  <si>
    <t>8.</t>
  </si>
  <si>
    <t>9.</t>
  </si>
  <si>
    <t xml:space="preserve">                                     (นางสาวจรวยพร   เจือจันทร์)                                        (นายนิรัตน์   ปลดทุกข์)                                         (นายอาหะมะ  ลามอสีเตาะ)                                                                           </t>
  </si>
  <si>
    <t xml:space="preserve">                                            หัวหน้าส่วนการคลัง                                      ปลัดองค์การบริหารส่วนตำบลบือมัง                        นายกองค์การบริหารส่วนตำบลบือมัง                                                                             </t>
  </si>
  <si>
    <t xml:space="preserve">                                       งบเงินสะสม   (ประกอบงบแสดงฐานะการเงิน)                                                                                                                                                                       </t>
  </si>
  <si>
    <t>เงินรับฝาก (หมายเหตุ 3)</t>
  </si>
  <si>
    <t>4. ภาษีมูลค่าเพิ่ม  1 ใน 9</t>
  </si>
  <si>
    <t>ครุภัณฑ์สำนักงาน (ค่าเครื่องปริ้นเตอร์)</t>
  </si>
  <si>
    <t>5. ค่าธรรมเนียมการจดทะเบียนสิทธิ</t>
  </si>
  <si>
    <t>8. ภาษีธุรกิจเฉพาะ</t>
  </si>
  <si>
    <t>412000</t>
  </si>
  <si>
    <t>413000</t>
  </si>
  <si>
    <t>415000</t>
  </si>
  <si>
    <t>421000</t>
  </si>
  <si>
    <t>เงินลูกหนี้เงินยืมงบประมาณ</t>
  </si>
  <si>
    <t>110605</t>
  </si>
  <si>
    <t>เงินลูกหนี้เงินยืมเงินสะสม</t>
  </si>
  <si>
    <t>เงินรับฝากอื่น ๆ</t>
  </si>
  <si>
    <t>เงินสะสม</t>
  </si>
  <si>
    <t>เงินบริการทางการแพทย์ฉุกเฉิน</t>
  </si>
  <si>
    <t>รายจ่ายเงินรายได้</t>
  </si>
  <si>
    <t xml:space="preserve">เงินเดือน (ฝ่ายประจำ) </t>
  </si>
  <si>
    <t xml:space="preserve">หมวดค่าใช้สอย </t>
  </si>
  <si>
    <t xml:space="preserve">หมวดค่าวัสดุ </t>
  </si>
  <si>
    <t>หมวดสาธารณูปโภค</t>
  </si>
  <si>
    <t>รวมจ่ายเงินรายได้</t>
  </si>
  <si>
    <t>จ่ายเงินอุดหนุน</t>
  </si>
  <si>
    <t xml:space="preserve">หมวดค่าใช้สอย  </t>
  </si>
  <si>
    <t xml:space="preserve">หมวดค่าวัสดุ  </t>
  </si>
  <si>
    <t xml:space="preserve">        เงินเดือนผู้ดูแลเด็กเล็ก </t>
  </si>
  <si>
    <t xml:space="preserve">       เงินตอบแทนผู้ปฏิบัติงานในพื้นที่พิเศษ</t>
  </si>
  <si>
    <t xml:space="preserve">       โครงการบำบัดฟื้นฟูโดยการนำผู้เสพ / ผู้ติดยาเสพติด</t>
  </si>
  <si>
    <t xml:space="preserve">      ค่าพาหนะในการสำรวจความต้องการด้านอาชีพของผู้พิการ</t>
  </si>
  <si>
    <t xml:space="preserve">      เงินอุดหนุนศูนย์พัฒนาครอบครัวในชุมชน</t>
  </si>
  <si>
    <t xml:space="preserve">      เงินอุดหนุนครุภัณฑ์ทางการศึกษา (คอมพิวเตอร์)</t>
  </si>
  <si>
    <t xml:space="preserve">      เงินปรับสภาพแวดล้อมที่อยู่อาศัยให้แก่คนพิการ</t>
  </si>
  <si>
    <t xml:space="preserve">      เงินอุดหนุนการเรียนการสอนสำหรับศูนย์พัฒนาเด็กเล็ก</t>
  </si>
  <si>
    <t xml:space="preserve">      เงินโครงการพัฒนาคุณธรรมจริยธรรมตามหลักศาสนาในห้แก่นักเรียน(ศอ.บต)</t>
  </si>
  <si>
    <t xml:space="preserve">      เงินโครงการเสริมผิวจราจรแอสพัสติกคอนกรีตสายบ้านปงตา - บือมัง</t>
  </si>
  <si>
    <t>ท้องถิ่น</t>
  </si>
  <si>
    <t xml:space="preserve">      เงินโครงการป้องกันแก้ไขปัญหายาเสพติด (สำหรับฝึกอาชีพ)</t>
  </si>
  <si>
    <t>พัฒนาสังคม</t>
  </si>
  <si>
    <t>ศูนย์อำนวยการบริหารจังหวัดชายแดนภาคใต้ (ศอ.บต)</t>
  </si>
  <si>
    <t>(ศอ.บต)</t>
  </si>
  <si>
    <r>
      <t xml:space="preserve">หมายเหตุ 1  </t>
    </r>
    <r>
      <rPr>
        <b/>
        <u val="single"/>
        <sz val="12"/>
        <rFont val="Angsana New"/>
        <family val="1"/>
      </rPr>
      <t>ค่าครุภัณฑ์จ่ายจากเงินรายรับ</t>
    </r>
  </si>
  <si>
    <r>
      <t xml:space="preserve">หมายเหตุ 2  </t>
    </r>
    <r>
      <rPr>
        <b/>
        <u val="single"/>
        <sz val="12"/>
        <rFont val="Angsana New"/>
        <family val="1"/>
      </rPr>
      <t>ค่าที่ดินและสิ่งก่อสร้างจ่ายจากเงินรายรับ</t>
    </r>
  </si>
  <si>
    <r>
      <t xml:space="preserve">หมายเหตุ 3  </t>
    </r>
    <r>
      <rPr>
        <b/>
        <u val="single"/>
        <sz val="12"/>
        <rFont val="Angsana New"/>
        <family val="1"/>
      </rPr>
      <t>รายจ่ายเงินอุดหนุนเฉพาะกิจ</t>
    </r>
  </si>
  <si>
    <t>6. ค่าภาคหลวงแร่</t>
  </si>
  <si>
    <t>7. ค่าภาคหลวงปิโตรเลียม</t>
  </si>
  <si>
    <t xml:space="preserve">          ฉบับปรับปรุง</t>
  </si>
  <si>
    <t>เกี่ยวกับสาธารณสุข</t>
  </si>
  <si>
    <t>(00221)</t>
  </si>
  <si>
    <t>(00223)</t>
  </si>
  <si>
    <t xml:space="preserve">                   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</si>
  <si>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>การศึกษา</t>
  </si>
  <si>
    <t>(00210)</t>
  </si>
  <si>
    <t>หมวด  ประเภท</t>
  </si>
  <si>
    <t>ก่อหนี้ผูกพัน</t>
  </si>
  <si>
    <t>ไม่ก่อหนี้ผูกพัน</t>
  </si>
  <si>
    <t>เบิกจ่ายแล้ว</t>
  </si>
  <si>
    <t>ลำดับ</t>
  </si>
  <si>
    <t>ที่</t>
  </si>
  <si>
    <t>บริหารงาน</t>
  </si>
  <si>
    <t>1.1</t>
  </si>
  <si>
    <t>เงินรับฝากต่างๆ (หมายเหตุ  3)</t>
  </si>
  <si>
    <t>รายจ่ายค้างจ่าย (หมายเหตุ 4)</t>
  </si>
  <si>
    <t>เงินรายจ่ายรอจ่าย (หมายเหตุ 5)</t>
  </si>
  <si>
    <t>จ่ายขาด</t>
  </si>
  <si>
    <t>ยืมเงินสะสม</t>
  </si>
  <si>
    <t>คงเหลือเบิก</t>
  </si>
  <si>
    <t>จ่ายปี………</t>
  </si>
  <si>
    <t xml:space="preserve">งบประกอบบัญชีเงินรายจ่ายค้างจ่าย  หมายเหตุ 5   </t>
  </si>
  <si>
    <t>ประกอบงบแสดงผลการดำเนินงาน</t>
  </si>
  <si>
    <t>เงินสะสม  (หมายเหตุ  6)</t>
  </si>
  <si>
    <t xml:space="preserve">                             องค์การบริหารส่วนตำบลบือมัง  อำเภอรามัน  จังหวัดยะลา        หมายเหตุ   6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</si>
  <si>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หมายเหตุ   6.1                                                                   </t>
  </si>
  <si>
    <t xml:space="preserve">                                                                                                                                                   องค์การบริหารส่วนตำบลบือมัง อำเภอรามัน จังหวัดยะลา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</si>
  <si>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กระดาษทำการกระทบยอด รายจ่าย (จ่ายจากเงินสะสม)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</si>
  <si>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งบประมาณรายจ่ายประจำปี 2554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</si>
  <si>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แผนงานบริหาร  </t>
  </si>
  <si>
    <t xml:space="preserve"> งานบริหารทั่วไป </t>
  </si>
  <si>
    <t xml:space="preserve"> ต.ค </t>
  </si>
  <si>
    <t xml:space="preserve">      เลขที่บัญชี  920 - 1 - 09835 - 3 (โครงการเศรษฐกิจชุมชน) </t>
  </si>
  <si>
    <t>รวมรายจ่ายจากอุดหนุนทั่วไป</t>
  </si>
  <si>
    <t>รวมรายจ่ายจากอุดหนุนเฉพาะกิจ</t>
  </si>
  <si>
    <t>เงินอุดหนุนเฉพาะกิจ -ตามวัตถุประสงค์</t>
  </si>
  <si>
    <t>รัฐบาลจัดสรร</t>
  </si>
  <si>
    <t>รวมเงินรายรับ</t>
  </si>
  <si>
    <t>รวมเงินรับทั้งสิ้น</t>
  </si>
  <si>
    <t>งานบริการสาธารณสุข</t>
  </si>
  <si>
    <t>(00252)</t>
  </si>
  <si>
    <t>(00241)</t>
  </si>
  <si>
    <t>เกี่ยวกับเคหะและชุมชน</t>
  </si>
  <si>
    <t>(00262)</t>
  </si>
  <si>
    <t>(00411)</t>
  </si>
  <si>
    <t>งวดหน้า</t>
  </si>
  <si>
    <t>ประเภทเจ้าหนี้</t>
  </si>
  <si>
    <t xml:space="preserve">                                                     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     หมายเหตุ........ 3..............</t>
  </si>
  <si>
    <t>ครุภัณฑ์การศึกษา</t>
  </si>
  <si>
    <t>ครุภัณฑ์ทางการแพทย์</t>
  </si>
  <si>
    <t>(00242)</t>
  </si>
  <si>
    <t>งานไฟฟ้าถนน</t>
  </si>
  <si>
    <t>งานไฟฟ้า</t>
  </si>
  <si>
    <t>ถนน</t>
  </si>
  <si>
    <t xml:space="preserve">                    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</si>
  <si>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</si>
  <si>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- เงินอุดหนุนระบุวัตถุประสงค์จาก</t>
  </si>
  <si>
    <t xml:space="preserve">      กรมส่งเสริมการปกครอง</t>
  </si>
  <si>
    <t>ครุภัณฑ์สำรวจ</t>
  </si>
  <si>
    <t>ครุภัณฑ์อื่นๆ</t>
  </si>
  <si>
    <t xml:space="preserve">                                                             รายละเอียดแนบท้ายงบทรัพย์สิน                                 หมายเหตุ  1.1                                               </t>
  </si>
  <si>
    <t xml:space="preserve">     จำนวนเงินที่ได้รับอนุมัติ</t>
  </si>
  <si>
    <t>ยังไม่ได้</t>
  </si>
  <si>
    <t>ก่อหนี้</t>
  </si>
  <si>
    <t>โครงการก่อสร้างถนน คสล.</t>
  </si>
  <si>
    <t>สายบ้านปีแย๊ะ หมู่ที่ 6</t>
  </si>
  <si>
    <t>ประชาสัมพันธ์การเลือกตั้ง สส.</t>
  </si>
  <si>
    <t>ทำป้ายไวนิลพร้อมไม้อัดติดตั้ง</t>
  </si>
  <si>
    <t xml:space="preserve">                                                                                     ประจำเดือน  กันยายน  พ.ศ. 2556                                                                      </t>
  </si>
  <si>
    <t>เงินฝากคลังจังหวัด</t>
  </si>
  <si>
    <t>เงินรายได้ค้างรับ ประจำปี 2555</t>
  </si>
  <si>
    <t>ใบผ่านบัญชีทั่วไป  9 / 9 / 56</t>
  </si>
  <si>
    <t>ใบผ่านบัญชีทั่วไป  10 / 9 / 56</t>
  </si>
  <si>
    <t>ใบผ่านบัญชีทั่วไป   7 / 9 / 56</t>
  </si>
  <si>
    <t>ใบผ่านบัญชีทั่วไป  11 / 9 / 56</t>
  </si>
  <si>
    <t>ใบผ่านบัญชีทั่วไป   8 / 9 / 56</t>
  </si>
  <si>
    <t xml:space="preserve"> บัญชีวัสดุ</t>
  </si>
  <si>
    <t xml:space="preserve"> บัญชีที่ดินและสิ่งก่อสร้าง</t>
  </si>
  <si>
    <t xml:space="preserve">        เงินตอบแทนผู้ปฏิบัติงานในพื้นที่พิเศษ (พนักงาน)</t>
  </si>
  <si>
    <t xml:space="preserve">        เงินตอบแทนผู้ปฏิบัติงานในพื้นที่พิเศษ(ผู้ดูแลเด็กเล็ก)</t>
  </si>
  <si>
    <t>รหัสบัญ</t>
  </si>
  <si>
    <t xml:space="preserve">        เงินค่าพาหนะสำรวจความต้องการทำอาชีพของผู้พิการ</t>
  </si>
  <si>
    <t xml:space="preserve">        เงินครุภัณฑ์คอมพิวเตอร์พร้อมตั้งโต๊ะ</t>
  </si>
  <si>
    <t xml:space="preserve">       จัดซื้อการเรียนการสอนศูนย์พัฒนาเด็กเล็ก</t>
  </si>
  <si>
    <t xml:space="preserve">       โครงการอุดหนุนพัฒนาครอบครัวในชุมชน</t>
  </si>
  <si>
    <t xml:space="preserve">       โครงการปรับสภาพแวดล้อมที่อยู่อาศัยคนพิการ</t>
  </si>
  <si>
    <t xml:space="preserve">       โครงการค่ายพัฒนาคุณธรรม จริยธรรมตามหลักศาสนาอิสลาม</t>
  </si>
  <si>
    <t xml:space="preserve">       โครงการป้องกันปัญหายาเสพติด ค่าใช้จ่ายสำหรับฝึกอาชีพ</t>
  </si>
  <si>
    <t xml:space="preserve">       โครงการก่อสร้างถนนเสริมผิวจราจรแอสฟัสติกคอนกรีตบ้างปงตา - บือมัง</t>
  </si>
  <si>
    <t xml:space="preserve">     -เงินบริการทางการแพทย์ฉุกเฉิน</t>
  </si>
  <si>
    <t>/ต่อหน้า    3</t>
  </si>
  <si>
    <t>หน้า    3</t>
  </si>
  <si>
    <t xml:space="preserve"> '   - ค่าปรับการผิดสัญญา</t>
  </si>
  <si>
    <t xml:space="preserve"> '   -ค่าธรรมเนียมจดทะเบียนพาณิชย์</t>
  </si>
  <si>
    <t xml:space="preserve">       (ลงชื่อ)                                                               (ลงชื่อ)                                                         (ลงชื่อ)</t>
  </si>
  <si>
    <t xml:space="preserve">                   (นางจรวยพร  เจือจันทร์ )                                 (นายนิรัตน์  ปลดทุกข์)                              (นายนิรัตน์  ปลดทุกข์)     </t>
  </si>
  <si>
    <t>ปฏิบัติหน้าที่นายกองค์การบริหารส่วนตำบล</t>
  </si>
  <si>
    <t xml:space="preserve">                                                                                             งบทดลอง  (ก่อนปิดบัญชี)</t>
  </si>
  <si>
    <t xml:space="preserve">                                                       องการบริหารส่วนตำบลบือมัง  อำเภอรามัน  จังหวัดยะลา</t>
  </si>
  <si>
    <t>เบิกจริง</t>
  </si>
  <si>
    <t>ยอดคงเหลือ</t>
  </si>
  <si>
    <t>จ่าย พ.ย.55</t>
  </si>
  <si>
    <t>ปีงบประมาณ 2555</t>
  </si>
  <si>
    <t xml:space="preserve">จ่าย </t>
  </si>
  <si>
    <t>ปีงบประมาณ 2556</t>
  </si>
  <si>
    <t>เป็นกรณีพิเศษ (เงินรางวัลประจำปี 2556)</t>
  </si>
  <si>
    <t xml:space="preserve">                                                                                                                องการบริหารส่วนตำบลบือมัง  อำเภอรามัน  จังหวัดยะลา</t>
  </si>
  <si>
    <t>จ่าย ต.ค.55</t>
  </si>
  <si>
    <t>จ่าย ม.ค.56</t>
  </si>
  <si>
    <t>จ่าย พ.ค.56</t>
  </si>
  <si>
    <t xml:space="preserve">    - เงินอุดหนุนระบุวัตถุประสงค์จากกรมส่งเสริมการปกครอง</t>
  </si>
  <si>
    <t xml:space="preserve">    - เงินอุดหนุนระบุวัตถุประสงค์จากพัฒนาสังคมและความมั่นคงของมนุษย์</t>
  </si>
  <si>
    <t xml:space="preserve">    - เงินอุดหนุนระบุวัตถุประสงค์จาก ศูนย์อำนวยการบริหารจังหวัดชายแดนภาคใต้</t>
  </si>
  <si>
    <t>รวมหมวดเงินอุดหนุนระบุวัตถุประสงค์</t>
  </si>
  <si>
    <t xml:space="preserve">                                                                                                                                         รายจ่ายค้างจ่าย      แนบท้ายงบทดลอง                                                                                                  (หมายเหตุ 5)</t>
  </si>
  <si>
    <t xml:space="preserve">                                                                                       รายจ่ายรอจ่าย   แนบท้ายงบทดลอง                                  (หมายเหตุ 4)</t>
  </si>
  <si>
    <t xml:space="preserve">                                                                                       รายจ่ายรอจ่าย แนบท้ายงบทดลอง                                    (หมายเหตุ 4)</t>
  </si>
  <si>
    <t xml:space="preserve">                                                                                                                                         รายจ่ายค้างจ่าย แนบท้ายงบทดลอง                                                                                          (หมายเหตุ 5)</t>
  </si>
  <si>
    <t xml:space="preserve">                                                                                             งบทดลอง  (หลังปิดบัญชี)</t>
  </si>
  <si>
    <t xml:space="preserve">       (ลงชื่อ)                                                                   (ลงชื่อ)                                                         (ลงชื่อ)</t>
  </si>
  <si>
    <t xml:space="preserve">     หัวหน้ากองคลังองค์การบริหารส่วนตำบล                         ปลัดองค์การบริหารส่วนตำบล                         ปลัดองค์การบริหารส่วนตำบล</t>
  </si>
  <si>
    <t xml:space="preserve">                   (นางจรวยพร  เจือจันทร์ )                                      (นายนิรัตน์  ปลดทุกข์)                                 (นายนิรัตน์  ปลดทุกข์)     </t>
  </si>
  <si>
    <t xml:space="preserve">                                                                                                                                                               องค์การบริหารส่วนตำบลบือมัง อำเภอรามัน จังหวัดยะลา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</si>
  <si>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กระดาษทำการกระทบยอด รายจ่าย (จ่ายจากเงินสะสม)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</si>
  <si>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'   - ภาษีบำรุงท้องที่</t>
  </si>
  <si>
    <t xml:space="preserve"> '   - ค่าดอกเบี้ยเงินฝากธนาคาร</t>
  </si>
  <si>
    <t xml:space="preserve"> '   -รายได้เบ็ดเตล็ดอื่น ๆ</t>
  </si>
  <si>
    <t xml:space="preserve"> '   - ภาษีสุรา</t>
  </si>
  <si>
    <t xml:space="preserve"> '   -ภาษีสรรพสามิต</t>
  </si>
  <si>
    <t xml:space="preserve"> '   -ภาษีมูลค่าเพิ่ม</t>
  </si>
  <si>
    <t xml:space="preserve"> '   - ภาษีมูลค่าเพิ่ม  1 ใน 9</t>
  </si>
  <si>
    <t xml:space="preserve"> '   - ค่าธรรมเนียมการจดทะเบียนสิทธิและนิติกรรมที่ดิน</t>
  </si>
  <si>
    <t xml:space="preserve">    ส่ง</t>
  </si>
  <si>
    <t xml:space="preserve">                                                                                                   งบรายรับ - รายจ่ายตามงบประมาณ ประจำปี </t>
  </si>
  <si>
    <t xml:space="preserve">รวม </t>
  </si>
  <si>
    <t>หมวดเงินอุดหนุนระบุวัตถุประสงค์</t>
  </si>
  <si>
    <t xml:space="preserve">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</si>
  <si>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>/ ต่อหน้า  2</t>
  </si>
  <si>
    <t>เงินวัสดุ</t>
  </si>
  <si>
    <t>กำหนดระดับ</t>
  </si>
  <si>
    <t>งานศึกษาไม่</t>
  </si>
  <si>
    <t xml:space="preserve">         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</si>
  <si>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            รายงานรายจ่ายในการดำเนินงานจ่ายจากเงินรายรับตามแผนงาน...การศึกษา..(00210)                                                                                                                                  </t>
  </si>
  <si>
    <t>ค่าที่ดินและสิ่งก่อสร้าง   (งบลงทุน)</t>
  </si>
  <si>
    <t>เงินเดือนฝ่ายประจำ  (งบบุคลากร)</t>
  </si>
  <si>
    <t>ค่าตอบแทน        (งบดำเนินการ)</t>
  </si>
  <si>
    <t>ค่าครุภัณฑ์   (งบลงทุน)</t>
  </si>
  <si>
    <t>หมวดค่าใช้สอย  (งบดำเนินการ)</t>
  </si>
  <si>
    <t>ค่าใช้สอย    (งบดำเนินการ)</t>
  </si>
  <si>
    <t>ครุภัณฑ์    (งบลงทุน</t>
  </si>
  <si>
    <t>ค่าใช้สอย  (งบดำเนินการ)</t>
  </si>
  <si>
    <t xml:space="preserve">                         </t>
  </si>
  <si>
    <t>รายจ่ายอื่น   (งบรายจ่ายอื่น)</t>
  </si>
  <si>
    <t xml:space="preserve">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</si>
  <si>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                     รายการโอนเงินอุดหนุนตามวัตถุประสงค์เข้าบัญชีเงินสะสม </t>
  </si>
  <si>
    <t>นันทนาการ</t>
  </si>
  <si>
    <t>งานกีฬาและ</t>
  </si>
  <si>
    <t>(00110)</t>
  </si>
  <si>
    <t>(00250)</t>
  </si>
  <si>
    <t>(00410)</t>
  </si>
  <si>
    <t>(00260)</t>
  </si>
  <si>
    <t>(00240)</t>
  </si>
  <si>
    <t>(00220)</t>
  </si>
  <si>
    <t>งานระดับก่อนวัยเรียน</t>
  </si>
  <si>
    <t>และประถมศึกษา</t>
  </si>
  <si>
    <t>(00212)</t>
  </si>
  <si>
    <t>งบกลาง (ท)</t>
  </si>
  <si>
    <t>ค่าใช้สอย(ท)</t>
  </si>
  <si>
    <t>ค่าวัสดุ(ท)</t>
  </si>
  <si>
    <t>ค่าครุภัณฑ์(หมายเหตุ 1 )(ท)</t>
  </si>
  <si>
    <t>ค่าที่ดินและสิ่งก่อสร้าง(หมายเหตุ 2)(ท)</t>
  </si>
  <si>
    <t>รายจ่ายอื่น (ท)</t>
  </si>
  <si>
    <t xml:space="preserve">                                                                                                     ตั้งแต่วันที่  1  ตุลาคม  2555  ถึงวันที่  30  กันยายน  2556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</si>
  <si>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งบทรัพย์สิน                                                                                                 </t>
  </si>
  <si>
    <t>หมวดรายได้เบ็ดเตล็ด</t>
  </si>
  <si>
    <t>รวมเงินตามประมาณการรายรับทั้งสิ้น</t>
  </si>
  <si>
    <t>เงินอุดหนุนที่รัฐบาลให้โดยระบุวัตถุประสงค์</t>
  </si>
  <si>
    <t>รวมรายรับทั้งสิ้น</t>
  </si>
  <si>
    <t>1000</t>
  </si>
  <si>
    <t>0120</t>
  </si>
  <si>
    <t>0100</t>
  </si>
  <si>
    <t>0200</t>
  </si>
  <si>
    <t>2000</t>
  </si>
  <si>
    <t>0300</t>
  </si>
  <si>
    <t>รายจ่ายจริง</t>
  </si>
  <si>
    <t>รายจ่ายตามงบประมาณรายจ่าย</t>
  </si>
  <si>
    <t>หมวดงบกลาง</t>
  </si>
  <si>
    <t>หมวดรายจ่ายอื่น</t>
  </si>
  <si>
    <t xml:space="preserve">                                                                                                                                                    งบหนี้สิน                                                                                                 </t>
  </si>
  <si>
    <t>หมวดวัสดุ</t>
  </si>
  <si>
    <t>หมวดเงินอุดหนุน</t>
  </si>
  <si>
    <t xml:space="preserve">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</si>
  <si>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>(00251)</t>
  </si>
  <si>
    <t>ธรรมท้องถิ่น</t>
  </si>
  <si>
    <t>(00263)</t>
  </si>
  <si>
    <t>จ่ายจากเงินอุดหนุนทั่วไป</t>
  </si>
  <si>
    <t>จ่ายขาดเงินสะสม</t>
  </si>
  <si>
    <t xml:space="preserve">             (ลงชื่อ)……………….........…………..                                    (ลงชื่อ)……………….........…………..                                             (ลงชื่อ)……………….........…………..                                                                                                                                            </t>
  </si>
  <si>
    <t xml:space="preserve">                         หัวหน้าส่วนการคลัง                                                           ปลัดองค์การบริหารส่วนตำบลบือมัง                                                 นายกองค์การบริหารส่วนตำบลบือมัง                                                                                 </t>
  </si>
  <si>
    <t>สงบภายใน</t>
  </si>
  <si>
    <t>เกษตร</t>
  </si>
  <si>
    <t>(00120)</t>
  </si>
  <si>
    <t>(00320)</t>
  </si>
  <si>
    <t>รักษาความ</t>
  </si>
  <si>
    <t xml:space="preserve">      เงินฝากธนาคารกรุงไทยจำกัดสาขารามัน (ประเภทออมทรัพย์)  </t>
  </si>
  <si>
    <t xml:space="preserve">            เครื่องคอมพิวเตอร์พร้อมอุปกรณ์สำหรับสำนักงาน</t>
  </si>
  <si>
    <t xml:space="preserve">            โครงการขุดลอกคูระบายน้ำสายบ้านปีแย๊ะ หมู่ 6</t>
  </si>
  <si>
    <t xml:space="preserve">            โครงการคสล. สายบาตูฮานาดุซงกูเรง  หมู่ 2</t>
  </si>
  <si>
    <t xml:space="preserve">            โครงการคสล. สายบ้านตะโล๊ะมาเล๊ะ - บ้านบือลางิง  หมู่ 2</t>
  </si>
  <si>
    <t xml:space="preserve">            โครงการคสล. สายบ้านบาโงฆงบูเกต (ซอยฮูลู)  หมู่ 1</t>
  </si>
  <si>
    <t xml:space="preserve">            โครงการคสล. สายบ้านมาแฮ - บีโล๊ะ (ซอยบีโล๊ะ)  หมู่ 3</t>
  </si>
  <si>
    <t xml:space="preserve">            โครงการคสล. สายบ้านตะโล๊ะเกี๊ยะกาปง  หมู่ 4</t>
  </si>
  <si>
    <t xml:space="preserve">            โครงการก่อสร้างรั้วกูโบร์บ้านลือมุ  หมู่ 5</t>
  </si>
  <si>
    <t>หมวดครุภัณฑ์</t>
  </si>
  <si>
    <t xml:space="preserve">                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( หมายเหตุ   4)                                                                   </t>
  </si>
  <si>
    <t xml:space="preserve">                                                                                                                            รายจ่ายค้างจ่าย       (ประกอบงบแสดงฐานะการเงิน)                                           </t>
  </si>
  <si>
    <t xml:space="preserve">                                                องค์การบริหารส่วนตำบลบือมัง  อำเภอรามัน  จังหวัดยะลา                               ( หมายเหตุ   5)                                                                   </t>
  </si>
  <si>
    <t xml:space="preserve">                                                       รายจ่ายรอจ่าย      (ประกอบงบแสดงฐานะการเงิน)                                           </t>
  </si>
  <si>
    <t>เงินประโยชน์ตอบแทนอื่นเป็นกรณีพิเศษ</t>
  </si>
  <si>
    <t xml:space="preserve">หมวดเงินอุดหนุนเฉพาะกิจ  - ระบุวัตถุประสงค์ </t>
  </si>
  <si>
    <t xml:space="preserve">เงินรับฝาก (ประกอบงบแสดงฐานะการเงิน) (หมายเหตุ 3) </t>
  </si>
  <si>
    <t>บัญชีรายจ่ายค้างจ่าย (ประกอบงบแสดงฐานะการเงิน) หมายเหตุ 4</t>
  </si>
  <si>
    <t>บัญชีรายจ่ายรอจ่าย (ประกอบงบแสดงฐานะการเงิน) หมายเหตุ 5</t>
  </si>
  <si>
    <t>งบเงินสะสม (ประกอบงบแสดงฐานะการเงิน) หมายเหตุ 6</t>
  </si>
  <si>
    <r>
      <t xml:space="preserve">        </t>
    </r>
    <r>
      <rPr>
        <b/>
        <u val="single"/>
        <sz val="24"/>
        <rFont val="AngsanaUPC"/>
        <family val="1"/>
      </rPr>
      <t xml:space="preserve">ข้อมูลงบแสดงฐานะการเงิน พร้อมงบประกอบอื่น ๆ   </t>
    </r>
    <r>
      <rPr>
        <b/>
        <sz val="24"/>
        <rFont val="AngsanaUPC"/>
        <family val="1"/>
      </rPr>
      <t xml:space="preserve">                                                                                                                                     </t>
    </r>
  </si>
  <si>
    <t xml:space="preserve">                                                                                        ตั้งแต่วันที่  1  ตุลาคม 2555  ถึง วันที่ 30 กันยายน 2556</t>
  </si>
  <si>
    <t>โครงการก่อสร้างบุกเบิกถนนลูกรังสายเจาะฆาบล - ตะโล๊ะเกี๊ยะ หมู่ที่ 4</t>
  </si>
  <si>
    <t>โครงการก่อสร้างบุกเบิกถนนลูกรังสายทาเนาะบารู หมู่ที่ 5</t>
  </si>
  <si>
    <t>อนุมัติโดยผู้บริหารท้องถิ่น</t>
  </si>
  <si>
    <t>ประชุมสภาสมัยสามัญ สมัยที่ 4</t>
  </si>
  <si>
    <t>ครั้งที่ 1 /2555 ลว. 7 พ.ย.55</t>
  </si>
  <si>
    <t>ประชุมสภาสมัยสามัญ สมัยที่ 1</t>
  </si>
  <si>
    <t>ครั้งที่ 1 /2555 ลว. 15 ก.พ.55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</si>
  <si>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</si>
  <si>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</si>
  <si>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</si>
  <si>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</si>
  <si>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</si>
  <si>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</si>
  <si>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</si>
  <si>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</si>
  <si>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</si>
  <si>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</si>
  <si>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</si>
  <si>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ก.ย</t>
  </si>
  <si>
    <t>งบที่อนุมัติ</t>
  </si>
  <si>
    <t xml:space="preserve">             แผนงาน / งาน</t>
  </si>
  <si>
    <t>สาธารณสุข</t>
  </si>
  <si>
    <t>เคหะและ</t>
  </si>
  <si>
    <t>สร้างความ</t>
  </si>
  <si>
    <t>ศาสนา</t>
  </si>
  <si>
    <t>ทั่วไป</t>
  </si>
  <si>
    <t>ชุมชน</t>
  </si>
  <si>
    <t>เข้มแข็ง</t>
  </si>
  <si>
    <t>วัฒนธรรม</t>
  </si>
  <si>
    <t>ของชุมชน</t>
  </si>
  <si>
    <t>ค่าสาธารณูปโภค</t>
  </si>
  <si>
    <t>ค่าที่ดินและสิ่งก่อสร้าง(หมายเหตุ 2)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</si>
  <si>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</si>
  <si>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</si>
  <si>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</si>
  <si>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</si>
  <si>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อุดหนุนทั่วไป</t>
  </si>
  <si>
    <t>ไม่ต้องทำแนบเพราะไม่ได้เป็นหนี้กับใคร</t>
  </si>
  <si>
    <t>รวมเงินรายได้</t>
  </si>
  <si>
    <t>1. เงินอุดหนุนทั่วไป</t>
  </si>
  <si>
    <t>(ตามอำนาจหน้าที่และภารกิจถ่ายโอนเลือกทำ)</t>
  </si>
  <si>
    <t>รวมเงินรายได้และเงินอุดหนุนทั่วไป</t>
  </si>
  <si>
    <t xml:space="preserve">                                                                                                             รายงานรายจ่ายในการดำเนินงานจ่ายจากเงินรายรับตามแผนงาน...บริหารทั่วไป..(00110)                                                                                                                                  </t>
  </si>
  <si>
    <t>ค่าที่ดินและสิ่งก่อสร้าง</t>
  </si>
  <si>
    <t>วัฒนธรรมท้องถิ่น</t>
  </si>
  <si>
    <t>งาน ศาสนาและ</t>
  </si>
  <si>
    <t>และวัฒน</t>
  </si>
  <si>
    <t>งาน ศาสนา</t>
  </si>
  <si>
    <t xml:space="preserve">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</si>
  <si>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</si>
  <si>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                                                                        บัญชีรายละเอียดงบรายรับ (เงินอุดหนุน - ตามวัตถุประสงค์)                                                                                        </t>
  </si>
  <si>
    <t>(00214)</t>
  </si>
  <si>
    <t xml:space="preserve">                                                                         รายงานรายจ่ายในการดำเนินงานจ่ายจากเงินรายรับตามแผนงาน...การเกษตร...(00320)                                                                                                                                  </t>
  </si>
  <si>
    <t>งาน ส่งเสริมการ</t>
  </si>
  <si>
    <t>(00321)</t>
  </si>
  <si>
    <t>งาน อนุรักษ์</t>
  </si>
  <si>
    <t>แหล่งน้ำ</t>
  </si>
  <si>
    <t>(00322)</t>
  </si>
  <si>
    <t>งานป้องกันภัยฝ่ายพลเรือน</t>
  </si>
  <si>
    <t>(00123)</t>
  </si>
  <si>
    <t xml:space="preserve">                                                                   รายงานรายจ่ายในการดำเนินงานจ่ายจากเงินรายรับตามแผนงาน..งบกลาง..(00410)                                                                                                                                  </t>
  </si>
  <si>
    <t>รายจ่ายจากเงินรายได้</t>
  </si>
  <si>
    <t>หมายเหตุ  รายละเอียดแนบท้าย</t>
  </si>
  <si>
    <t xml:space="preserve">      เลขชีบัญชี 061 - 2 - 21338 - 3 </t>
  </si>
  <si>
    <t xml:space="preserve">      เลขชีบัญชี   061 - 4 - 04000 - 7</t>
  </si>
  <si>
    <t xml:space="preserve">      เงินฝากธนาคาร ธกส.สาขายะลา   (ประเภทออมทรัพย์)</t>
  </si>
  <si>
    <t xml:space="preserve">      เงินฝากธนาคาร ธกส.สาขายะลา  (ประเภทเงินฝากประจำ)</t>
  </si>
  <si>
    <t xml:space="preserve">              รายได้ค้างรับงวดที่แล้ว</t>
  </si>
  <si>
    <t>จ่ายโครงการซ่อมบำรุงพิเศษเสริมผิวจราจรสายบ้านปงตา - บือมัง หมู่ที่  5</t>
  </si>
  <si>
    <t xml:space="preserve">                     2.  จ่ายขาดเงินสะสม     …………10,256,,880.00……..บาท</t>
  </si>
  <si>
    <t xml:space="preserve">                                        รวม                   ……..…10,256,,880.00……..บาท</t>
  </si>
  <si>
    <t xml:space="preserve">                                                                 ตั้งแต่วันที่  1  ตุลาคม  2555 ถึง วันที่  30  กันยายน  2556                                                 </t>
  </si>
  <si>
    <t xml:space="preserve">                                รายงานยอดเงินสะสมที่นำไปใช้ได้คงเหลือ ณ วันที่ 30 กันยายน 2556                                                                                                                                                                                   </t>
  </si>
  <si>
    <t>ยอดเงินสะสม ณ วันที่ 30 กันยายน 2556</t>
  </si>
  <si>
    <r>
      <t>หัก</t>
    </r>
    <r>
      <rPr>
        <sz val="14"/>
        <rFont val="Angsana New"/>
        <family val="1"/>
      </rPr>
      <t xml:space="preserve"> บัญชีรายได้ค้างรับ</t>
    </r>
  </si>
  <si>
    <r>
      <t>บวก</t>
    </r>
    <r>
      <rPr>
        <sz val="14"/>
        <rFont val="Angsana New"/>
        <family val="1"/>
      </rPr>
      <t xml:space="preserve">  ลูกหนี้เงินยืมเงินงบประมาณ</t>
    </r>
  </si>
  <si>
    <r>
      <t>หัก</t>
    </r>
    <r>
      <rPr>
        <sz val="14"/>
        <rFont val="Angsana New"/>
        <family val="1"/>
      </rPr>
      <t xml:space="preserve"> บัญชีเงินรายจ่ายค้างจ่าย</t>
    </r>
  </si>
  <si>
    <t>ยอดเงินสด เงินฝากธนาคารและเงินฝากคลังจังหวัด ณ.วันที่ 30 กันยายน 2556</t>
  </si>
  <si>
    <t xml:space="preserve">หัวหน้ากองคลังองค์การบริหารส่วนตำบล          ปลัดองค์การบริหารส่วนตำบล                    ปลัดองค์การบริหารส่วนตำบล  </t>
  </si>
  <si>
    <t xml:space="preserve">                                                                                                                                            ปฏิบัติหน้าที่นายกองค์การบริหารส่วนตำบล  </t>
  </si>
  <si>
    <t xml:space="preserve">         (นางจรวยพร  เจือจันทร์ )                                   (นายนิรัตน์  ปลดทุกข์)                                (นายนิรัตน์  ปลดทุกข์)   </t>
  </si>
  <si>
    <t xml:space="preserve">  (ลงชื่อ)                                                                   (ลงชื่อ)                                                    (ลงชื่อ)</t>
  </si>
  <si>
    <t xml:space="preserve">                  ปฏิบัติหน้าที่นายกองค์การบริหารส่วนตำบล</t>
  </si>
  <si>
    <t xml:space="preserve">           หัวหน้ากองคลังองค์การบริหารส่วนตำบล                 ปลัดองค์การบริหารส่วนตำบล                   ปลัดองค์การบริหารส่วนตำบล</t>
  </si>
  <si>
    <t xml:space="preserve">                   (นางจรวยพร  เจือจันทร์ )                                 (นายนิรัตน์  ปลดทุกข์)                                     (นายนิรัตน์  ปลดทุกข์)     </t>
  </si>
  <si>
    <t xml:space="preserve">         หัวหน้ากองคลังองค์การบริหารส่วนตำบล                 ปลัดองค์การบริหารส่วนตำบล                           ปลัดองค์การบริหารส่วนตำบล</t>
  </si>
  <si>
    <t xml:space="preserve">                   (นางจรวยพร  เจือจันทร์ )                               (นายนิรัตน์  ปลดทุกข์)                                 (นายนิรัตน์  ปลดทุกข์)     </t>
  </si>
  <si>
    <t xml:space="preserve">     หัวหน้ากองคลังองค์การบริหารส่วนตำบล                ปลัดองค์การบริหารส่วนตำบล                    ปลัดองค์การบริหารส่วนตำบล</t>
  </si>
  <si>
    <t xml:space="preserve">                                                                                                                                                 ปฏิบัติหน้าที่นายกองค์การบริหารส่วนตำบล</t>
  </si>
  <si>
    <r>
      <t xml:space="preserve">                           </t>
    </r>
    <r>
      <rPr>
        <b/>
        <u val="single"/>
        <sz val="24"/>
        <rFont val="AngsanaUPC"/>
        <family val="1"/>
      </rPr>
      <t xml:space="preserve"> ประจำปีงบประมาณ 2556 </t>
    </r>
    <r>
      <rPr>
        <b/>
        <sz val="24"/>
        <rFont val="AngsanaUPC"/>
        <family val="1"/>
      </rPr>
      <t xml:space="preserve">                                                                   </t>
    </r>
  </si>
  <si>
    <t>งบทดลอง (ก่อนปิดบัญชี)  2556</t>
  </si>
  <si>
    <t xml:space="preserve">                                                                            บัญชีรายละเอียดงบรายรับประจำปี                                                                                          </t>
  </si>
  <si>
    <t xml:space="preserve"> พ.ย </t>
  </si>
  <si>
    <t xml:space="preserve"> ม.ค </t>
  </si>
  <si>
    <t xml:space="preserve"> ก.พ </t>
  </si>
  <si>
    <t xml:space="preserve"> เม.ย </t>
  </si>
  <si>
    <t xml:space="preserve"> ก.ค </t>
  </si>
  <si>
    <t xml:space="preserve"> ส.ค </t>
  </si>
  <si>
    <t xml:space="preserve"> -   </t>
  </si>
  <si>
    <t>เดือนกันยายนได้ส่งคืนบิกจ่ายเงินเพิ่มสำหรับการสู้รบ (พสร.)จาก นายก(นายอาหะมะ  ลามอสีเตาะ)  55,200.00 บาท</t>
  </si>
  <si>
    <t xml:space="preserve">                                                     องค์การบริหารส่วนตำบลบือมัง อำเภอรามัน จังหวัดยะลา    </t>
  </si>
  <si>
    <t xml:space="preserve">                       (ปีงบประมาณ 2556)      </t>
  </si>
  <si>
    <t xml:space="preserve">                                                                                           รายงานรับ - จ่ายเงินสด</t>
  </si>
  <si>
    <t xml:space="preserve">                ประจำเดือน  กันยายน  พ.ศ. 2556                                   </t>
  </si>
  <si>
    <t>****</t>
  </si>
  <si>
    <t>ลูกหนี้เงินยืมเงินนอกงบประมาณ(ระบุวัตถุประสงค์)</t>
  </si>
  <si>
    <t>ค่าสมัครวารสารท้องถิ่นไทย</t>
  </si>
  <si>
    <t>เงินรายจ่ายค้างจ่าย</t>
  </si>
  <si>
    <t>เงินรายจ่ายรอจ่าย</t>
  </si>
  <si>
    <t xml:space="preserve">  / ต่อหน้า  2</t>
  </si>
  <si>
    <t>เงินสวัสดิการประกันสังคมผู้ดูแลเด็กเล็ก</t>
  </si>
  <si>
    <t xml:space="preserve">    ค่าตอบแทนผู้ดูแลเด็กเล็ก</t>
  </si>
  <si>
    <t xml:space="preserve">    ค่าครองชีพผู้ดูแลเด็กเล็ก</t>
  </si>
  <si>
    <t xml:space="preserve">    ค่าตอบแทน(เสี่ยงภัย)ผู้ดูแลเด็กเล็ก</t>
  </si>
  <si>
    <t xml:space="preserve">    ค่าตอบแทน(เสี่ยงภัย)พนักงาน อบต.</t>
  </si>
  <si>
    <t xml:space="preserve">    ค่าพาหนะสำรวจความต้องการผู้พิการ.</t>
  </si>
  <si>
    <t xml:space="preserve">   บำบัดฟื้นฟูผู้เสพ/ผู้ติดยาเสพติด</t>
  </si>
  <si>
    <t>คอมพิวเตอร์พร้อมโต๊ะตั้ง</t>
  </si>
  <si>
    <t>ซื้อการเรียนการสอน</t>
  </si>
  <si>
    <t>อุดหนุนศูนย์พัฒนาครอบครัวในชุมชน</t>
  </si>
  <si>
    <t>ปรับสภาพแวดล้อมที่อยู่อาศัยให้แก่คนพิการ</t>
  </si>
  <si>
    <t>พัฒนาคุณธรรมจริยธรรมตามหลักศาสนาให้แก่นักเรียน(ศอ.บต)</t>
  </si>
  <si>
    <t>โครงการรณรงค์แก้ไขปัญหายาเสพติด (ฝึกอบรมอาชีพ)</t>
  </si>
  <si>
    <t>โครงการก่อสร้างถนนเสริมผิวแอสฟิลท์ติดคอนกรีต ม.5</t>
  </si>
  <si>
    <t>*****</t>
  </si>
  <si>
    <t>เงินรายจ่ายค้างจ่าย(เบิกตัดปี(หมายเหตุ 2)</t>
  </si>
  <si>
    <t xml:space="preserve">                           (ลงชื่อ)                                                                             (ลงชื่อ)                                                               </t>
  </si>
  <si>
    <t xml:space="preserve">                                    (นางสาวจรวยพร  เจือจันทร์ )                                         (นายนิรัตน์   ปลดทุกข์ )                                 </t>
  </si>
  <si>
    <t xml:space="preserve">                            หัวหน้ากองคลังองค์การบริหารส่วนตำบล                         ปลัดองค์การบริหารส่วนตำบล                                  </t>
  </si>
  <si>
    <t xml:space="preserve">                                                         (ลงชื่อ)</t>
  </si>
  <si>
    <t xml:space="preserve">                                                                       (นายนิรัตน์   ปลดทุกข์ )                                 </t>
  </si>
  <si>
    <t xml:space="preserve">                                                                     ปลัดองค์การบริหารส่วนตำบล                                  </t>
  </si>
  <si>
    <t xml:space="preserve">                                                          ปฎิบัติหน้าที่นายกองค์การบริหารส่วนตำบล</t>
  </si>
  <si>
    <t xml:space="preserve">                                                  องค์การบริหารส่วนตำบลบือมัง อำเภอรามัน  จังหวัดยะลา       </t>
  </si>
  <si>
    <t xml:space="preserve">                                                                                งบแสดงฐานการเงิน              </t>
  </si>
  <si>
    <t xml:space="preserve">                                                                        ณ. วันที่ 30    กันยายน 2556                                                                                </t>
  </si>
  <si>
    <t xml:space="preserve">      เงินฝากคลังจังหวัด</t>
  </si>
  <si>
    <t xml:space="preserve">                                                                                                         ณ. วันที่ 30 กันยายน 2556                                                                                 </t>
  </si>
  <si>
    <t>จ่ายสะสม</t>
  </si>
  <si>
    <t>จ่ายอุดหนุนทั่วไป</t>
  </si>
  <si>
    <t>อาคาร อบต.</t>
  </si>
  <si>
    <t>เครื่องปริ้นเตอร์</t>
  </si>
  <si>
    <t>เครื่องคอมพิวเตอร์พร้อมตั้งโต๊ะ</t>
  </si>
  <si>
    <t>จ่ายอุดหนุนเฉพาะกิจ</t>
  </si>
  <si>
    <t xml:space="preserve"> ******หมายเหตุ       รายละเอียดแนบท้ายงบทรัพย์สิน 2556 </t>
  </si>
  <si>
    <t xml:space="preserve">                                                                                                                                            ประจำปีงบประมาณ  2556                                              </t>
  </si>
  <si>
    <t xml:space="preserve">                                                                         ประจำปีงบประมาณ  2556                                              </t>
  </si>
  <si>
    <t xml:space="preserve">                                                ณ   วันที่   30   กันยายน 2556                                                                                                                                                                                            </t>
  </si>
  <si>
    <r>
      <t>บวก</t>
    </r>
    <r>
      <rPr>
        <sz val="16"/>
        <rFont val="AngsanaUPC"/>
        <family val="1"/>
      </rPr>
      <t xml:space="preserve">       รับจริงสูงกว่าจ่ายจริง</t>
    </r>
  </si>
  <si>
    <r>
      <t xml:space="preserve">หัก </t>
    </r>
    <r>
      <rPr>
        <sz val="16"/>
        <rFont val="AngsanaUPC"/>
        <family val="1"/>
      </rPr>
      <t xml:space="preserve">       เงินทุนสำรองเงินสะสมประจำปี  </t>
    </r>
  </si>
  <si>
    <r>
      <t>บวก</t>
    </r>
    <r>
      <rPr>
        <sz val="16"/>
        <rFont val="AngsanaUPC"/>
        <family val="1"/>
      </rPr>
      <t xml:space="preserve">       รับจริงสูงกว่าจ่ายจริงหลังหักเงินทุนสำรองเงินสะสม</t>
    </r>
  </si>
  <si>
    <r>
      <t>บวก</t>
    </r>
    <r>
      <rPr>
        <sz val="16"/>
        <rFont val="AngsanaUPC"/>
        <family val="1"/>
      </rPr>
      <t xml:space="preserve">        เงินสะสมระหว่างปี</t>
    </r>
  </si>
  <si>
    <r>
      <t xml:space="preserve">หัก  </t>
    </r>
    <r>
      <rPr>
        <sz val="16"/>
        <rFont val="AngsanaUPC"/>
        <family val="1"/>
      </rPr>
      <t xml:space="preserve">       เงินจ่ายขาดเงินสะสม</t>
    </r>
  </si>
  <si>
    <t xml:space="preserve">             (6,988,569.70  x 25%)</t>
  </si>
  <si>
    <t xml:space="preserve">                เงินค่าครองชีพประจำปี  2554 - 2555</t>
  </si>
  <si>
    <t xml:space="preserve">                เงินค่าเล่าเรียนบุตร ประจำปี 2555</t>
  </si>
  <si>
    <t xml:space="preserve">                เงินรายจ่ายรอจ่าย  ประจำปี 2555</t>
  </si>
  <si>
    <t xml:space="preserve">                เงินรายจ่ายค้างจ่าย  ประจำปี 2555</t>
  </si>
  <si>
    <t>ยอดเงินสะสม ณ วันที่    1 ตุลาคม 2555</t>
  </si>
  <si>
    <t>เงินสะสม 30 กันยายน 2556 ประกอบด้วย</t>
  </si>
  <si>
    <t xml:space="preserve">                                                                                                                                    ประจำปีงบประมาณ  2556                                        </t>
  </si>
  <si>
    <t>26 ต.ค.55</t>
  </si>
  <si>
    <t>12 ก.พ.55</t>
  </si>
  <si>
    <t>6 ส.ค.56</t>
  </si>
  <si>
    <t>22 มี.ค.56</t>
  </si>
  <si>
    <t>29 ส.ค.56</t>
  </si>
  <si>
    <t>เงินอุดหนุน</t>
  </si>
  <si>
    <t>หมายเหตุ 4  รับเงินอุดหนุนเฉพาะกิจ</t>
  </si>
  <si>
    <t>กรมส่งเสริมการปกครองท้องถิ่น</t>
  </si>
  <si>
    <t>สำนักงานพัฒนาสังคมและความมั่นคงของมนุษย์จังหวัดยะลา</t>
  </si>
  <si>
    <t xml:space="preserve">                                                                                                                          </t>
  </si>
  <si>
    <t>คงเหลือ</t>
  </si>
  <si>
    <t>ยอดยกมา</t>
  </si>
  <si>
    <t>จ่ายจริง</t>
  </si>
  <si>
    <t>(1) หายอดเงินสะสมจากงบแสดงฐานะการเงิน</t>
  </si>
  <si>
    <t>(ปรากฎตามงบแสดงฐานะการเงิน)</t>
  </si>
  <si>
    <t xml:space="preserve">ยอดเงินสะสมที่นำไปใช้ได้          </t>
  </si>
  <si>
    <t>(2) พิสูจน์ยอดเงินสะสมจากบัญชีเงินสด เงินฝากธนาคารและเงินฝากคลังจังหวัด</t>
  </si>
  <si>
    <t xml:space="preserve">      บัญชีเงินรับฝากต่าง ๆ</t>
  </si>
  <si>
    <t xml:space="preserve">      บัญชีเงินอุดหนุนเฉพาะกิจค้างจ่าย</t>
  </si>
  <si>
    <t>แผนงานบริหารงานทั่วไป</t>
  </si>
  <si>
    <t>งานบริหารงานทั่วไป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</si>
  <si>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</si>
  <si>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</si>
  <si>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</si>
  <si>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</si>
  <si>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</si>
  <si>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</si>
  <si>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รายได้</t>
  </si>
  <si>
    <t>หมวดภาษีอากร</t>
  </si>
  <si>
    <t>หมวดภาษีาจัดสรร</t>
  </si>
  <si>
    <t>หมวดค่าธรรมเนียม ค่าปรับและใบอนุญาต</t>
  </si>
  <si>
    <t>หมวดรายได้จากทรัพย์สิน</t>
  </si>
  <si>
    <t>หมวดเงินอุดหนุนจากรัฐบาล</t>
  </si>
  <si>
    <t xml:space="preserve">รวมรายจ่ายทั้งสิ้น </t>
  </si>
  <si>
    <t xml:space="preserve">                 จนถึงปัจจุบัน         </t>
  </si>
  <si>
    <t>เดือนนี้</t>
  </si>
  <si>
    <t xml:space="preserve">    เกิดขึ้นจริง    </t>
  </si>
  <si>
    <t>เกิดขึ้นจริง</t>
  </si>
  <si>
    <t xml:space="preserve">       บาท       </t>
  </si>
  <si>
    <t>บาท</t>
  </si>
  <si>
    <t>เงินเบี้ยยังชีพคนชรา</t>
  </si>
  <si>
    <t xml:space="preserve">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                                                           </t>
  </si>
  <si>
    <t xml:space="preserve">      บัญชีเงินทุนสำรองเงินสะสม</t>
  </si>
  <si>
    <t xml:space="preserve">      บัญชีรายจ่ายรอจ่าย</t>
  </si>
  <si>
    <t>เลข</t>
  </si>
  <si>
    <t>รับจริง</t>
  </si>
  <si>
    <t>ก.รายได้</t>
  </si>
  <si>
    <t>1.หมวดภาษีอากร</t>
  </si>
  <si>
    <t>1.1 ภาษีโรงเรือนและที่ดิน</t>
  </si>
  <si>
    <t>1.2 ภาษีบำรุงท้องถิ่น</t>
  </si>
  <si>
    <t>2. หมวดค่าธรรมเนียม ค่าปรับและใบอนุญาติ</t>
  </si>
  <si>
    <t>3. หมวดรายได้จากทรัพย์สิน</t>
  </si>
  <si>
    <t>3.1 ค่าดอกเบี้ยเงินฝากธนาคาร</t>
  </si>
  <si>
    <t>4. หมวดรายได้เบ็ดเตล็ด</t>
  </si>
  <si>
    <t>4.1 ค่าขายแบบแปลน</t>
  </si>
  <si>
    <t>4.2 รายได้เบ็ดเตล็ดอื่น ๆ</t>
  </si>
  <si>
    <t>หมวดภาษีจัดสรร</t>
  </si>
  <si>
    <t>1. ภาษีสุรา</t>
  </si>
  <si>
    <t>2. ภาษีสรรพสามิต</t>
  </si>
  <si>
    <t>3. ภาษีมูลค่าเพิ่ม</t>
  </si>
  <si>
    <t xml:space="preserve">                                                                                                  ตั้งแต่วันที่     1  ตุลาคม  2555    ถึงวันที่  30  กันยายน  2556                                                                                                                           </t>
  </si>
  <si>
    <t>หมวดเงินเดือน (ฝ่ายการเมือง)</t>
  </si>
  <si>
    <t>หมวดเงินเดือน (ฝ่ายประจำ)</t>
  </si>
  <si>
    <t xml:space="preserve">                                                                                       องค์การบริหารส่วนตำบลบือมัง  อำเภอรามัน  จังหวัดยะลา</t>
  </si>
  <si>
    <t xml:space="preserve">           ผู้อำนวยการตรวจเงินแผ่นดินภูมิภาคที่ 15</t>
  </si>
  <si>
    <t xml:space="preserve">           สำนักงานตรวจเงินแผ่นดินภูมิภาคที่ 15</t>
  </si>
  <si>
    <t xml:space="preserve">           424  ถนนไทรบุรี  ตำบลบ่อยาง</t>
  </si>
  <si>
    <t xml:space="preserve">           อำเภอเมืองสงขลา  จังหวัดสงขลา</t>
  </si>
  <si>
    <t xml:space="preserve">           90000</t>
  </si>
  <si>
    <t xml:space="preserve">                                                                                                                                        ณ. วันที่ 30 กันยายน 2549                                                                                      </t>
  </si>
  <si>
    <t>จ่ายเงิน</t>
  </si>
  <si>
    <t>ดอกเบี้ย</t>
  </si>
  <si>
    <t>หมายเหตุ</t>
  </si>
  <si>
    <t>ค.เงินอุดหนุนจากรัฐบาล</t>
  </si>
  <si>
    <t>เงินเดือน (ฝ่ายการเมือง)</t>
  </si>
  <si>
    <t>เงินเดือน (ฝ่ายประจำ)</t>
  </si>
  <si>
    <t>งานคลัง</t>
  </si>
  <si>
    <t>งานบริหาร</t>
  </si>
  <si>
    <t>งานทั่วไป</t>
  </si>
  <si>
    <t>หมวดค่าที่ดินและสิ่งก่อสร้าง</t>
  </si>
  <si>
    <t>รายจ่ายจากรายรับ</t>
  </si>
  <si>
    <t>รายจ่ายจากอุดหนุนทั่วไป</t>
  </si>
  <si>
    <t>รายจ่ายจากอุดหนุนเฉพาะกิจ</t>
  </si>
  <si>
    <t>(00111)</t>
  </si>
  <si>
    <t>(00113)</t>
  </si>
  <si>
    <t>รวมรายจ่ายจากรายรับ</t>
  </si>
  <si>
    <t>สู้รบ (พสร.)</t>
  </si>
  <si>
    <t xml:space="preserve">                                                                                                                                         ตั้งแต่วันที่     1  ตุลาคม  2555 ถึงวันที่  30  กันยายน  2556                                                                                                                         </t>
  </si>
  <si>
    <t>เงินเดือน (ฝ่ายการเมือง))(ท)</t>
  </si>
  <si>
    <t>เบิกจ่ายเงินตกเบิกขั้น ศอ.บต. 2554 - 2555</t>
  </si>
  <si>
    <t>จราจรสายบ้านปงตา - บือมัง หมู่ที่  5</t>
  </si>
  <si>
    <t>จ่ายโครงการซ่อมบำรุงพิเศษเสริมผิว</t>
  </si>
  <si>
    <t>จ่ายโครงการก่อสร้างอาคารสำนักงาน อบต.</t>
  </si>
  <si>
    <t xml:space="preserve">                                                                                                 ตั้งแต่วันที่ 1 ตุลาคม 2555 ถึง วันที่ 30 กันยายน 2556                                                                                      </t>
  </si>
  <si>
    <t xml:space="preserve">                                                                                                                                          ตั้งแต่วันที่     1  ตุลาคม  2555  ถึงวันที่  30  กันยายน  2556                                                                                                                            </t>
  </si>
  <si>
    <t>ค่าใช้สอย (งบดำเนินการ)</t>
  </si>
  <si>
    <t>เงินเดือน(ประจำ)  (งบบุคลากร)</t>
  </si>
  <si>
    <t>เงินเดือนฝ่ายการเมือง  (งบบุคลากร)</t>
  </si>
  <si>
    <t>งานบริหารทั่วไปเกี่ยวกับการ</t>
  </si>
  <si>
    <t xml:space="preserve">รักษาความสงบภายใน </t>
  </si>
  <si>
    <t>(00121)</t>
  </si>
  <si>
    <t>รายจ่ายจากรายได้</t>
  </si>
  <si>
    <t xml:space="preserve">                                                                                                                             ตั้งแต่วันที่  1  ตุลาคม  2555  ถึงวันที่  30  กันยายน  2556                                                                                                                   </t>
  </si>
  <si>
    <t xml:space="preserve">                                    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</t>
  </si>
  <si>
    <t xml:space="preserve">                                                                             รายงานรายจ่ายในการดำเนินงานจ่ายจากเงินรายรับตามแผนงาน....สาธารณสุข..(00220)                                                                                                                                  </t>
  </si>
  <si>
    <t>งานสาธารณสุขอื่นๆ</t>
  </si>
  <si>
    <t>เกี่ยวกับความ</t>
  </si>
  <si>
    <t>เข้มแข็งของชุมชน</t>
  </si>
  <si>
    <t>งานส่งเสริมและ</t>
  </si>
  <si>
    <t>และสนับสนุน</t>
  </si>
  <si>
    <t>ความเข้มแข็ง</t>
  </si>
  <si>
    <t>สนับสนุนความ</t>
  </si>
  <si>
    <t>และระงับอัคคีภัย</t>
  </si>
  <si>
    <t xml:space="preserve">                                                              รายงานรายจ่ายในการดำเนินงานจ่ายจากเงินรายรับตามแผนงาน....อุตสาหกรรมและการโยธา..(00310)                                                                                                                                  </t>
  </si>
  <si>
    <t>ด้าน  การเศรษฐกิจ   (00300)</t>
  </si>
  <si>
    <t>งานก่อสร้างโครงการ</t>
  </si>
  <si>
    <t>พื้นฐาน</t>
  </si>
  <si>
    <t>(00312)</t>
  </si>
  <si>
    <t>ด้าน   บริการชุมชนและสังคม (00200)</t>
  </si>
  <si>
    <t>ด้าน   บริหารงานทั่วไป  (00100)</t>
  </si>
  <si>
    <t>ด้าน   การเศรษฐกิจ (00300)</t>
  </si>
  <si>
    <t>ด้าน   งบกลาง  (00400)</t>
  </si>
  <si>
    <t xml:space="preserve">                                                                 องค์การบริหารส่วนตำบลบือมัง  อำเภอรามัน  จังหวัดยะลา                                                                                                                                     </t>
  </si>
  <si>
    <t xml:space="preserve">                                                                       รายงานรายจ่ายในการดำเนินงานจ่ายจากเงินสะสม                                                         </t>
  </si>
  <si>
    <t xml:space="preserve">            โครงการก่อสร้างรางระบายน้ำบ้านบือมัง หมู่ที่  2</t>
  </si>
  <si>
    <t xml:space="preserve">            โครงการก่อสร้างรั้วกูโบร์แซโมง  หมู่ 1</t>
  </si>
  <si>
    <t xml:space="preserve">            โครงการก่อสร้างอาคารอเนกประสงค์ หมู่  6</t>
  </si>
  <si>
    <t xml:space="preserve">            โครงการก่อสร้างรั้วกูโบร์บาโงบาโบ๊ะ บ้านดุซงตาวา  หมู่  3</t>
  </si>
  <si>
    <t xml:space="preserve">            โครงการคสล. เสริมเหล็กซอยบาเละฮูลู  หมู่ 6</t>
  </si>
  <si>
    <t xml:space="preserve">            โครงการก่อสร้างห้องน้ำ สนามกีฬากลางประจำตำบล  หมู่ 6</t>
  </si>
  <si>
    <t xml:space="preserve">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</si>
  <si>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                   รายการโอนเงินอุดหนุนตามวัตถุประสงค์ค้างจ่ายเข้าบัญชีเงินสะสม </t>
  </si>
  <si>
    <t xml:space="preserve">                                                                      องค์การบริหารส่วนตำบลบือมัง อำเภอรามัน จังหวัดยะลา                                                                        </t>
  </si>
  <si>
    <t>ครุภัณฑ์งานบ้านงานครัว</t>
  </si>
  <si>
    <t>ครุภัณฑ์ยานพาหนะ</t>
  </si>
  <si>
    <t>ครุภัณฑ์การเกษตร</t>
  </si>
  <si>
    <t>ครุภัณฑ์เครื่องเล่นสนาม</t>
  </si>
  <si>
    <t>ครุภัณฑ์โฆษณาและเผยแพร่</t>
  </si>
  <si>
    <t>ครุภัณฑ์ไฟฟ้าและวิทยุ</t>
  </si>
  <si>
    <t>ครุภัณฑ์คอมพิวเตอร์</t>
  </si>
  <si>
    <t>ก.รายได้จาก อบต.</t>
  </si>
  <si>
    <t>ข.เงินจ่ายขาดเงินสะสม</t>
  </si>
  <si>
    <t>รายจ่ายที่จ่ายจากเงินอุดหนุนที่รัฐบาลให้โดยระบุวัตถุประสงค์</t>
  </si>
  <si>
    <t>รวมรายจ่ายทั้งสิ้น</t>
  </si>
  <si>
    <t>สูงกว่า</t>
  </si>
  <si>
    <t>.</t>
  </si>
  <si>
    <t>รายรับ                                            รายจ่าย</t>
  </si>
  <si>
    <t>(ต่ำกว่า)</t>
  </si>
  <si>
    <t>หมวดค่าครุภัณฑ์</t>
  </si>
  <si>
    <t>งบประมาณ</t>
  </si>
  <si>
    <t>ยอดยกไป</t>
  </si>
  <si>
    <t>ค่าใช้สอย</t>
  </si>
  <si>
    <t>ค่าตอบแทน</t>
  </si>
  <si>
    <t>ค่าวัสดุ</t>
  </si>
  <si>
    <t>เบิกจ่ายเงินเพิ่มสำหรับการ</t>
  </si>
  <si>
    <t xml:space="preserve">                      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หมายเหตุ......1...........                                              </t>
  </si>
  <si>
    <t>อุตสาหกรรม</t>
  </si>
  <si>
    <t>(00310)</t>
  </si>
  <si>
    <t>และ</t>
  </si>
  <si>
    <t>การโยธา</t>
  </si>
  <si>
    <t>รวมรายได้</t>
  </si>
  <si>
    <t xml:space="preserve">หมวดค่าตอบแทน  </t>
  </si>
  <si>
    <t xml:space="preserve"> รวมเงินรายได้และเงินอุดหนุน</t>
  </si>
  <si>
    <t xml:space="preserve">        แหล่งที่มาของทรัพย์สิน</t>
  </si>
  <si>
    <t xml:space="preserve">                                                             องค์การบริหารส่วนตำบลบือมัง อำเภอรามัน  จังหวัดยะลา                                                                                                            </t>
  </si>
  <si>
    <t xml:space="preserve">                    จำนวนเงิน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</si>
  <si>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</si>
  <si>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องค์การบริหารส่วนตำบลบือมัง  อำเภอรามัน  จังหวัดยะลา                   ( หมายเหตุ   7)                                                                   </t>
  </si>
  <si>
    <t xml:space="preserve">                                                                       เงินอุดหนุนเฉพาะกิจค้างจ่าย  (ประกอบงบแสดงฐานะการเงิน)                                             </t>
  </si>
  <si>
    <t xml:space="preserve">                                                      ( เงินอุดหนุนเฉพาะกิจที่ได้ก่อหนี้ผูกพันและยังไม่ได้เบิกจ่ายและเบิกจ่ายไม่ทัน)                                                </t>
  </si>
  <si>
    <t xml:space="preserve">                        (ลงชื่อ)……………….........…………..                  (ลงชื่อ)……………….........…………..               (ลงชื่อ)……………….........…………..                                                                                                                                            </t>
  </si>
  <si>
    <t>รวมจ่ายเงินอุดหนุน</t>
  </si>
  <si>
    <t>/ต่อหน้า  3</t>
  </si>
  <si>
    <t>หน้า  3</t>
  </si>
  <si>
    <t>/ต่อหน้า  4</t>
  </si>
  <si>
    <t>หน้า  4</t>
  </si>
  <si>
    <t>เงินอุดหนุนรับ</t>
  </si>
  <si>
    <t>เงินรายได้รับ</t>
  </si>
  <si>
    <t>จ่าย</t>
  </si>
  <si>
    <t>เงินเฉพาะกิจรับ</t>
  </si>
  <si>
    <t>งานบริหารทั่วไป '(00111)</t>
  </si>
  <si>
    <t>6.1</t>
  </si>
  <si>
    <t>รายจ่ายตามงบประมาณทั้งสิ้น</t>
  </si>
  <si>
    <t xml:space="preserve">          รวมรายจ่ายที่จ่ายจากเงินอุดหนุนที่รัฐบาลให้โดยระบุวัตถุประสงค์</t>
  </si>
  <si>
    <t>หมายเหตุ  1.  ยืมเงินสะสมไปจ่าย   ……………………….……..บาท</t>
  </si>
  <si>
    <t>อุดหนุนเฉพาะกิจ</t>
  </si>
  <si>
    <t>รายรับสูงกว่าหรือ(ต่ำกว่า)รายจ่าย</t>
  </si>
  <si>
    <t>ราคาทรัพย์สิน</t>
  </si>
  <si>
    <t>ชื่อ</t>
  </si>
  <si>
    <t>ก. อสังหาริมทรัพย์</t>
  </si>
  <si>
    <t>ข. สังหาริมทรัพย์</t>
  </si>
  <si>
    <t>ประเภทครุภัณฑ์คอมพิวเตอร์</t>
  </si>
  <si>
    <t xml:space="preserve">          งบแสดงฐานะการเงิน</t>
  </si>
  <si>
    <t xml:space="preserve">          และ</t>
  </si>
  <si>
    <t xml:space="preserve">          งบประกอบอื่น ๆ</t>
  </si>
  <si>
    <t xml:space="preserve">          จาก</t>
  </si>
  <si>
    <t xml:space="preserve">          องค์การบริหารส่วนตำบลบือมัง</t>
  </si>
  <si>
    <t xml:space="preserve">          อำเภอรามัน   จังหวัดยะลา</t>
  </si>
  <si>
    <t>ยอดเงินสะสมขององค์กรปกครองส่วนท้องถิ่น</t>
  </si>
  <si>
    <t>เงินสด เงินฝากธนาคารและเงินฝากคลัง (ประกอบงบแสดงฐานะการเงิน) หมายเหตุ 2</t>
  </si>
  <si>
    <t>งบทรัพย์สิน (ประกอบงบแสดงฐานะการเงิน) หมายเหตุ 1</t>
  </si>
  <si>
    <t>รายจ่ายค้างจ่าย</t>
  </si>
  <si>
    <t xml:space="preserve">                                                                                   ณ. วันที่ 30 กันยายน 2556                                                                          </t>
  </si>
  <si>
    <t xml:space="preserve">                                                                                    ประจำเดือน  กันยายน  พ.ศ. 2550                                                                                           </t>
  </si>
  <si>
    <t xml:space="preserve">   ประมาณการ         </t>
  </si>
  <si>
    <t xml:space="preserve">       บาท  </t>
  </si>
  <si>
    <t>รายรับ (หมายเหตุ 1)</t>
  </si>
  <si>
    <t>ค่าธรรมเนียม ค่าปรับและใบอนุญาต</t>
  </si>
  <si>
    <t>ภาษีจัดสรร</t>
  </si>
  <si>
    <t>เงินอุดหนุนเฉพาะกิจ</t>
  </si>
  <si>
    <t>เงินรับฝาก (หมายเหตุ 1)</t>
  </si>
  <si>
    <t>ดอกเบี้ยเงินโครงการเงินลงทุนเศรษฐกิจชุมชน</t>
  </si>
  <si>
    <t>ดอกเบี้ยเงินงบประมาณ</t>
  </si>
  <si>
    <t>เงินภาษีหัก ณ ที่จ่าย</t>
  </si>
  <si>
    <t>เงินมัดจำประกันสัญญา</t>
  </si>
  <si>
    <t>เงินค่าใช้จ่ายภาษีบำรุงท้องที่ 5%</t>
  </si>
  <si>
    <t>เงินส่วนลดภาษีบำรุงท้องที่ 6%</t>
  </si>
  <si>
    <t>เงินหักหน้าฎีกา</t>
  </si>
  <si>
    <t>รวมเงินอุดหนุนเฉพาะกิจ</t>
  </si>
  <si>
    <t>ลูกหนี้เงินยืมเงินงบประมาณ</t>
  </si>
  <si>
    <t>รายจ่ายรอจ่าย</t>
  </si>
  <si>
    <t>เงินรับฝาก (หมายเหตุ 1 )</t>
  </si>
  <si>
    <t>เงินค่าใช้จ่ายภาษีบำรุงท้องที่ 6%</t>
  </si>
  <si>
    <t>รวมรายจ่าย</t>
  </si>
  <si>
    <t>รายรับ                                 รายจ่าย</t>
  </si>
  <si>
    <t>หมวด   /    ประเภท</t>
  </si>
  <si>
    <t>จำนวนเงินตาม</t>
  </si>
  <si>
    <t>ใบอนุมัติประจำงวด</t>
  </si>
  <si>
    <t>เงินทุนสำรองเงินสะสม</t>
  </si>
  <si>
    <t>-</t>
  </si>
  <si>
    <t>เลขที่บัญชี  920 - 6 - 00420 - 4  (อบต.บือมังประเภทกระแส)</t>
  </si>
  <si>
    <t>รายจ่ายตามงบประมาณ</t>
  </si>
  <si>
    <t xml:space="preserve"> บัญชีเงินงบกลาง </t>
  </si>
  <si>
    <t>บัญชีเงินเดือน (ฝ่ายการเมือง)</t>
  </si>
  <si>
    <t>บัญชีเงินเดือน (ฝ่ายประจำ)</t>
  </si>
  <si>
    <t xml:space="preserve"> บัญชีค่าตอบแทน </t>
  </si>
  <si>
    <t xml:space="preserve"> บัญชีค่าใช้สอย </t>
  </si>
  <si>
    <t xml:space="preserve"> บัญชีสาธารณูปโภค </t>
  </si>
  <si>
    <t xml:space="preserve"> บัญชีรายจ่ายอื่น</t>
  </si>
  <si>
    <t xml:space="preserve"> บัญชีครุภัณฑ์</t>
  </si>
  <si>
    <t xml:space="preserve"> เงินค่าเงินอุดหนุน - ระบุวัตถุประสงค์</t>
  </si>
  <si>
    <t xml:space="preserve">        เงินสวัสดิการประกันสังคมผู้ดูแลเด็กเล็ก</t>
  </si>
  <si>
    <t xml:space="preserve">        เบี้ยยังชีพคนชรา</t>
  </si>
  <si>
    <t xml:space="preserve">        เบี้ยยังชีพคนพิการ</t>
  </si>
  <si>
    <t xml:space="preserve">        เงินตอบแทนผู้ดูแลเด็กเล็ก </t>
  </si>
  <si>
    <t xml:space="preserve">        เงินค่าครองชีพ</t>
  </si>
  <si>
    <t>เงินเบิกเกินบัญชี</t>
  </si>
  <si>
    <t xml:space="preserve">บัญชีรายจ่ายรอจ่าย  (หมายเหตุ 4) </t>
  </si>
  <si>
    <t xml:space="preserve"> บัญชีรายจ่ายค้างจ่าย (หมายเหตุ 5) </t>
  </si>
  <si>
    <t xml:space="preserve">     - บัญชีภาษีหัก ณ ที่จ่าย</t>
  </si>
  <si>
    <t xml:space="preserve">     -บัญชีเงินมัดจำประกันสัญญา</t>
  </si>
  <si>
    <t xml:space="preserve">     -บัญชีเงินค่าใช้จ่ายภาษีบำรุงท้องที่ 5%</t>
  </si>
  <si>
    <t xml:space="preserve">     -บัญชีเงินส่วนลดภาษีบำรุงท้องที่ 6%</t>
  </si>
  <si>
    <t xml:space="preserve">     -บัญชีเงินลงทุนเศรษฐกิจชุมชน</t>
  </si>
  <si>
    <t xml:space="preserve">     -บัญชีดอกเบี้ยเงินลงทุนเศรษฐกิจชุมชน</t>
  </si>
  <si>
    <t xml:space="preserve"> เงินสะสม   </t>
  </si>
  <si>
    <t xml:space="preserve"> เงินรายรับ /เงินอุดหนุนระบุวัตถุประสงค์</t>
  </si>
  <si>
    <t xml:space="preserve"> เงินรายรับ </t>
  </si>
  <si>
    <t xml:space="preserve">  '   -  ภาษีโรงเรือนและที่ดิน</t>
  </si>
  <si>
    <t xml:space="preserve">     แผนงานบริหาร </t>
  </si>
  <si>
    <t>งบกลาง</t>
  </si>
  <si>
    <t>00100</t>
  </si>
  <si>
    <t>งานบริหารทั่วไป</t>
  </si>
  <si>
    <t>หมวด / ประเภทรายจ่าย</t>
  </si>
  <si>
    <t>รวมเดิอนนี้</t>
  </si>
  <si>
    <t>งบประกอบบัญชีเงินรายจ่ายรอจ่าย  หมายเหตุ 4</t>
  </si>
  <si>
    <t>รวมเดือนนี้</t>
  </si>
  <si>
    <t xml:space="preserve">                                                                                     บัญชีรายละเอียดงบรายรับประจำปี                                                                                          </t>
  </si>
  <si>
    <t>ง.เงินอุดหนุนเพื่อลดช่องว่าง</t>
  </si>
  <si>
    <t>ทางการคลัง</t>
  </si>
  <si>
    <t>จ.เงินอุดหนุนโครงการภายใต้</t>
  </si>
  <si>
    <t>มาตนาการ ฯลฯ</t>
  </si>
  <si>
    <t>ฉ.เงินอุดหนุนเฉพาะกิจ</t>
  </si>
  <si>
    <t xml:space="preserve">                                             ณ. วันที่ 30 กันยายน 2551  (ของปีงบประมาณ 2550)                                                                                 </t>
  </si>
  <si>
    <t xml:space="preserve">          ประจำปีงบประมาณ 2556</t>
  </si>
  <si>
    <t xml:space="preserve"> '   - ค่าภาคหลวงแร่</t>
  </si>
  <si>
    <t xml:space="preserve"> '   - ค่าภาคหลวงปิโตรเลียม</t>
  </si>
  <si>
    <t xml:space="preserve"> '   - ภาษีธุรกิจเฉพาะ</t>
  </si>
  <si>
    <t xml:space="preserve"> '   - เงินอุดหนุนทั่วไป</t>
  </si>
  <si>
    <t xml:space="preserve">  รับเงินค่าเงินอุดหนุน - ระบุวัตถุประสงค์</t>
  </si>
  <si>
    <t>เป็นกรณีพิเศษ (เงินรางวัลประจำปี 2555)</t>
  </si>
  <si>
    <t>2.1 ค่าธรรมเนียมจดทะเบียนพาณิชย์</t>
  </si>
  <si>
    <t>/ต่อหน้า  2</t>
  </si>
  <si>
    <t xml:space="preserve">    เบี้ยยังชีพคนชรา</t>
  </si>
  <si>
    <t xml:space="preserve">    เบี้ยยังชีพคนพิการ</t>
  </si>
  <si>
    <t>ลูกหนี้เงินยืมเงินสะสม</t>
  </si>
  <si>
    <t xml:space="preserve">1. รายได้ค้างรับ  </t>
  </si>
  <si>
    <t>2.เงินสะสมที่สามารถนำไปใช้ได้</t>
  </si>
  <si>
    <t>หมวดเงินเดือนและค่าจ้างประจำ</t>
  </si>
  <si>
    <t>วันที่</t>
  </si>
  <si>
    <t>รับอนุมัติ</t>
  </si>
  <si>
    <t>หมายเหตุประกอบงบแสดงผลการดำเนินงาน</t>
  </si>
  <si>
    <t xml:space="preserve"> เงินฝากธนาคาร ธกส.สาขายะลา </t>
  </si>
  <si>
    <t xml:space="preserve"> เลขชีบัญชี 061 - 2 - 21338 - 3 ประเภทออมทรัพย์ อบต.บือมัง</t>
  </si>
  <si>
    <t xml:space="preserve">  เลขชีบัญชี   061 - 4 - 04000 - 7  ประเภทเงินฝากประจำ</t>
  </si>
  <si>
    <t>หน้า  2</t>
  </si>
  <si>
    <t>เงินได้ค้างรับ</t>
  </si>
  <si>
    <t xml:space="preserve"> เงินรับฝาก (หมายเหตุ 2) </t>
  </si>
  <si>
    <t>00111</t>
  </si>
  <si>
    <t>***</t>
  </si>
  <si>
    <t>ประมาณการ</t>
  </si>
  <si>
    <t>รายจ่าย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</si>
  <si>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</si>
  <si>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</si>
  <si>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</si>
  <si>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</si>
  <si>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หมวดที่ดินและสิ่งก่อสร้าง</t>
  </si>
  <si>
    <t>รวม</t>
  </si>
  <si>
    <t>ทรัพยสิน</t>
  </si>
  <si>
    <t>รายได้ค้างรับ</t>
  </si>
  <si>
    <t>หนี้สินและเงินสะสม</t>
  </si>
  <si>
    <t>ทุนทรัพย์สิน</t>
  </si>
  <si>
    <t>ประเภททรัพย์สิน</t>
  </si>
  <si>
    <t>ยกมาจาก</t>
  </si>
  <si>
    <t>งวดก่อน</t>
  </si>
  <si>
    <t>รับเพิ่ม</t>
  </si>
  <si>
    <t>งวดนี้</t>
  </si>
  <si>
    <t>จำหน่าย</t>
  </si>
  <si>
    <t>ยกไป</t>
  </si>
  <si>
    <t>ทรัพย์สิน</t>
  </si>
  <si>
    <t>เกิดจาก</t>
  </si>
  <si>
    <t>จำนวน</t>
  </si>
  <si>
    <t>เงิน</t>
  </si>
  <si>
    <t>เลขรหัส</t>
  </si>
  <si>
    <t>ก.</t>
  </si>
  <si>
    <t>อสังหาริมทรัพย์</t>
  </si>
  <si>
    <t>ที่ดิน</t>
  </si>
  <si>
    <t>อาคาร</t>
  </si>
  <si>
    <t>ข.</t>
  </si>
  <si>
    <t>สังหาริมทรัพย์</t>
  </si>
  <si>
    <t>ครุภัณฑ์สำนักงาน</t>
  </si>
  <si>
    <t xml:space="preserve">                                                                                     ตั้งแต่วันที่     1  ตุลาคม  2555    ถึงวันที่  30  กันยายน  2556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</si>
</sst>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81">
    <font>
      <sz val="14"/>
      <name val="Cordia New"/>
      <family val="0"/>
    </font>
    <font>
      <sz val="11"/>
      <color indexed="8"/>
      <name val="Tahoma"/>
      <family val="2"/>
    </font>
    <font>
      <sz val="14"/>
      <name val="CordiaUPC"/>
      <family val="2"/>
    </font>
    <font>
      <sz val="12"/>
      <name val="Angsana New"/>
      <family val="1"/>
    </font>
    <font>
      <sz val="14"/>
      <name val="Angsana New"/>
      <family val="1"/>
    </font>
    <font>
      <b/>
      <sz val="36"/>
      <name val="Angsana New"/>
      <family val="1"/>
    </font>
    <font>
      <b/>
      <sz val="14"/>
      <name val="Angsana New"/>
      <family val="1"/>
    </font>
    <font>
      <sz val="13"/>
      <name val="Cordia New"/>
      <family val="2"/>
    </font>
    <font>
      <sz val="48"/>
      <name val="Cordia New"/>
      <family val="2"/>
    </font>
    <font>
      <sz val="8"/>
      <name val="Cordia New"/>
      <family val="0"/>
    </font>
    <font>
      <sz val="14"/>
      <color indexed="12"/>
      <name val="Angsana New"/>
      <family val="1"/>
    </font>
    <font>
      <sz val="12"/>
      <color indexed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12"/>
      <color indexed="10"/>
      <name val="Angsana New"/>
      <family val="1"/>
    </font>
    <font>
      <b/>
      <sz val="11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2"/>
      <name val="Angsana New"/>
      <family val="1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24"/>
      <name val="AngsanaUPC"/>
      <family val="1"/>
    </font>
    <font>
      <b/>
      <u val="single"/>
      <sz val="24"/>
      <name val="AngsanaUPC"/>
      <family val="1"/>
    </font>
    <font>
      <b/>
      <sz val="20"/>
      <name val="AngsanaUPC"/>
      <family val="1"/>
    </font>
    <font>
      <sz val="16"/>
      <color indexed="10"/>
      <name val="Angsana New"/>
      <family val="1"/>
    </font>
    <font>
      <b/>
      <sz val="13"/>
      <name val="Angsana New"/>
      <family val="1"/>
    </font>
    <font>
      <sz val="16"/>
      <name val="AngsanaUPC"/>
      <family val="1"/>
    </font>
    <font>
      <sz val="14"/>
      <name val="AngsanaUPC"/>
      <family val="1"/>
    </font>
    <font>
      <b/>
      <sz val="14"/>
      <color indexed="12"/>
      <name val="Angsana New"/>
      <family val="1"/>
    </font>
    <font>
      <b/>
      <u val="single"/>
      <sz val="16"/>
      <name val="AngsanaUPC"/>
      <family val="1"/>
    </font>
    <font>
      <b/>
      <sz val="13"/>
      <name val="AngsanaUPC"/>
      <family val="1"/>
    </font>
    <font>
      <b/>
      <u val="single"/>
      <sz val="14"/>
      <name val="Angsana New"/>
      <family val="1"/>
    </font>
    <font>
      <b/>
      <sz val="14"/>
      <color indexed="18"/>
      <name val="Angsana New"/>
      <family val="1"/>
    </font>
    <font>
      <u val="singleAccounting"/>
      <sz val="14"/>
      <name val="Cord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rial"/>
      <family val="0"/>
    </font>
    <font>
      <b/>
      <sz val="12"/>
      <color indexed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10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u val="single"/>
      <sz val="13"/>
      <color indexed="10"/>
      <name val="Angsana New"/>
      <family val="1"/>
    </font>
    <font>
      <sz val="10"/>
      <name val="Angsana New"/>
      <family val="1"/>
    </font>
    <font>
      <b/>
      <sz val="13"/>
      <color indexed="10"/>
      <name val="Angsana New"/>
      <family val="1"/>
    </font>
    <font>
      <sz val="14"/>
      <color indexed="10"/>
      <name val="Angsana New"/>
      <family val="1"/>
    </font>
    <font>
      <sz val="14"/>
      <name val="Arial"/>
      <family val="0"/>
    </font>
    <font>
      <b/>
      <sz val="14"/>
      <color indexed="10"/>
      <name val="Arial"/>
      <family val="0"/>
    </font>
    <font>
      <b/>
      <sz val="13"/>
      <color indexed="12"/>
      <name val="Angsana New"/>
      <family val="1"/>
    </font>
    <font>
      <u val="singleAccounting"/>
      <sz val="12"/>
      <name val="Angsana New"/>
      <family val="1"/>
    </font>
    <font>
      <sz val="12"/>
      <name val="Arial"/>
      <family val="0"/>
    </font>
    <font>
      <b/>
      <sz val="10"/>
      <name val="Angsana New"/>
      <family val="1"/>
    </font>
    <font>
      <sz val="14"/>
      <color indexed="10"/>
      <name val="Cordia New"/>
      <family val="0"/>
    </font>
    <font>
      <b/>
      <sz val="11"/>
      <color indexed="12"/>
      <name val="Angsana New"/>
      <family val="1"/>
    </font>
    <font>
      <b/>
      <sz val="14"/>
      <color indexed="48"/>
      <name val="Angsana New"/>
      <family val="1"/>
    </font>
    <font>
      <sz val="14"/>
      <color indexed="48"/>
      <name val="Angsana New"/>
      <family val="1"/>
    </font>
    <font>
      <u val="single"/>
      <sz val="16"/>
      <name val="AngsanaUPC"/>
      <family val="1"/>
    </font>
    <font>
      <b/>
      <sz val="16"/>
      <color indexed="10"/>
      <name val="Angsana New"/>
      <family val="1"/>
    </font>
    <font>
      <b/>
      <sz val="36"/>
      <name val="TH SarabunIT๙"/>
      <family val="2"/>
    </font>
    <font>
      <b/>
      <sz val="28"/>
      <name val="TH SarabunIT๙"/>
      <family val="2"/>
    </font>
    <font>
      <u val="single"/>
      <sz val="8.4"/>
      <color indexed="12"/>
      <name val="Cordia New"/>
      <family val="0"/>
    </font>
    <font>
      <u val="single"/>
      <sz val="8.4"/>
      <color indexed="36"/>
      <name val="Cordia New"/>
      <family val="0"/>
    </font>
    <font>
      <sz val="13"/>
      <color indexed="48"/>
      <name val="Angsana New"/>
      <family val="1"/>
    </font>
    <font>
      <sz val="12"/>
      <color indexed="4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ck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dashed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medium">
        <color indexed="12"/>
      </left>
      <right style="medium">
        <color indexed="12"/>
      </right>
      <top/>
      <bottom style="double">
        <color indexed="12"/>
      </bottom>
    </border>
    <border>
      <left style="medium"/>
      <right style="medium"/>
      <top style="medium"/>
      <bottom style="double"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thin"/>
      <right style="thin"/>
      <top style="thin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uble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1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2" applyNumberFormat="0" applyAlignment="0" applyProtection="0"/>
    <xf numFmtId="0" fontId="42" fillId="0" borderId="3" applyNumberFormat="0" applyFill="0" applyAlignment="0" applyProtection="0"/>
    <xf numFmtId="0" fontId="4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7" borderId="1" applyNumberFormat="0" applyAlignment="0" applyProtection="0"/>
    <xf numFmtId="0" fontId="45" fillId="18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2" borderId="0" applyNumberFormat="0" applyBorder="0" applyAlignment="0" applyProtection="0"/>
    <xf numFmtId="0" fontId="48" fillId="16" borderId="5" applyNumberFormat="0" applyAlignment="0" applyProtection="0"/>
    <xf numFmtId="0" fontId="0" fillId="23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4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38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0" xfId="38" applyFont="1" applyBorder="1" applyAlignment="1">
      <alignment/>
    </xf>
    <xf numFmtId="43" fontId="4" fillId="0" borderId="0" xfId="38" applyFont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3" fontId="7" fillId="0" borderId="10" xfId="38" applyFont="1" applyBorder="1" applyAlignment="1">
      <alignment/>
    </xf>
    <xf numFmtId="43" fontId="7" fillId="0" borderId="13" xfId="38" applyFont="1" applyBorder="1" applyAlignment="1">
      <alignment/>
    </xf>
    <xf numFmtId="0" fontId="7" fillId="0" borderId="15" xfId="0" applyFont="1" applyBorder="1" applyAlignment="1">
      <alignment/>
    </xf>
    <xf numFmtId="43" fontId="7" fillId="0" borderId="16" xfId="38" applyFont="1" applyBorder="1" applyAlignment="1">
      <alignment/>
    </xf>
    <xf numFmtId="43" fontId="7" fillId="0" borderId="17" xfId="38" applyFont="1" applyBorder="1" applyAlignment="1">
      <alignment/>
    </xf>
    <xf numFmtId="43" fontId="7" fillId="0" borderId="18" xfId="38" applyFont="1" applyBorder="1" applyAlignment="1">
      <alignment/>
    </xf>
    <xf numFmtId="43" fontId="7" fillId="0" borderId="19" xfId="0" applyNumberFormat="1" applyFont="1" applyBorder="1" applyAlignment="1">
      <alignment/>
    </xf>
    <xf numFmtId="43" fontId="7" fillId="0" borderId="19" xfId="38" applyFont="1" applyBorder="1" applyAlignment="1">
      <alignment/>
    </xf>
    <xf numFmtId="0" fontId="7" fillId="0" borderId="0" xfId="0" applyFont="1" applyBorder="1" applyAlignment="1">
      <alignment/>
    </xf>
    <xf numFmtId="43" fontId="7" fillId="0" borderId="0" xfId="38" applyFont="1" applyBorder="1" applyAlignment="1">
      <alignment/>
    </xf>
    <xf numFmtId="43" fontId="7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13" xfId="38" applyFont="1" applyBorder="1" applyAlignment="1">
      <alignment/>
    </xf>
    <xf numFmtId="0" fontId="8" fillId="0" borderId="0" xfId="0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/>
    </xf>
    <xf numFmtId="43" fontId="4" fillId="0" borderId="10" xfId="38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43" fontId="3" fillId="0" borderId="11" xfId="38" applyFont="1" applyBorder="1" applyAlignment="1">
      <alignment horizontal="center"/>
    </xf>
    <xf numFmtId="43" fontId="4" fillId="0" borderId="0" xfId="38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43" fontId="4" fillId="0" borderId="20" xfId="38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43" fontId="4" fillId="0" borderId="21" xfId="38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43" fontId="4" fillId="0" borderId="22" xfId="38" applyFont="1" applyBorder="1" applyAlignment="1">
      <alignment/>
    </xf>
    <xf numFmtId="0" fontId="10" fillId="0" borderId="10" xfId="0" applyFont="1" applyBorder="1" applyAlignment="1">
      <alignment horizontal="center"/>
    </xf>
    <xf numFmtId="43" fontId="3" fillId="0" borderId="0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24" xfId="38" applyFont="1" applyBorder="1" applyAlignment="1">
      <alignment/>
    </xf>
    <xf numFmtId="0" fontId="3" fillId="0" borderId="24" xfId="0" applyFont="1" applyBorder="1" applyAlignment="1">
      <alignment/>
    </xf>
    <xf numFmtId="43" fontId="3" fillId="0" borderId="25" xfId="38" applyFont="1" applyBorder="1" applyAlignment="1">
      <alignment horizontal="center"/>
    </xf>
    <xf numFmtId="43" fontId="3" fillId="0" borderId="13" xfId="38" applyFont="1" applyBorder="1" applyAlignment="1">
      <alignment horizontal="center"/>
    </xf>
    <xf numFmtId="0" fontId="14" fillId="0" borderId="21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17" fillId="0" borderId="0" xfId="0" applyFont="1" applyAlignment="1">
      <alignment/>
    </xf>
    <xf numFmtId="43" fontId="17" fillId="0" borderId="0" xfId="38" applyFont="1" applyAlignment="1">
      <alignment/>
    </xf>
    <xf numFmtId="0" fontId="17" fillId="0" borderId="2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26" xfId="0" applyFont="1" applyBorder="1" applyAlignment="1">
      <alignment/>
    </xf>
    <xf numFmtId="43" fontId="6" fillId="0" borderId="26" xfId="38" applyFont="1" applyBorder="1" applyAlignment="1">
      <alignment/>
    </xf>
    <xf numFmtId="43" fontId="6" fillId="0" borderId="26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17" fillId="0" borderId="0" xfId="38" applyFont="1" applyAlignment="1">
      <alignment horizontal="center"/>
    </xf>
    <xf numFmtId="0" fontId="18" fillId="0" borderId="0" xfId="0" applyFont="1" applyAlignment="1">
      <alignment/>
    </xf>
    <xf numFmtId="0" fontId="17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3" fontId="12" fillId="0" borderId="0" xfId="38" applyFont="1" applyBorder="1" applyAlignment="1">
      <alignment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3" fontId="6" fillId="0" borderId="0" xfId="38" applyFont="1" applyBorder="1" applyAlignment="1">
      <alignment/>
    </xf>
    <xf numFmtId="0" fontId="6" fillId="0" borderId="26" xfId="0" applyFont="1" applyBorder="1" applyAlignment="1" quotePrefix="1">
      <alignment horizontal="center"/>
    </xf>
    <xf numFmtId="0" fontId="6" fillId="0" borderId="26" xfId="0" applyFont="1" applyBorder="1" applyAlignment="1">
      <alignment horizontal="right"/>
    </xf>
    <xf numFmtId="43" fontId="6" fillId="0" borderId="0" xfId="0" applyNumberFormat="1" applyFont="1" applyBorder="1" applyAlignment="1">
      <alignment/>
    </xf>
    <xf numFmtId="0" fontId="17" fillId="0" borderId="28" xfId="0" applyFont="1" applyBorder="1" applyAlignment="1">
      <alignment horizontal="center"/>
    </xf>
    <xf numFmtId="0" fontId="18" fillId="0" borderId="29" xfId="0" applyFont="1" applyBorder="1" applyAlignment="1">
      <alignment/>
    </xf>
    <xf numFmtId="43" fontId="17" fillId="0" borderId="25" xfId="0" applyNumberFormat="1" applyFont="1" applyBorder="1" applyAlignment="1">
      <alignment horizontal="center"/>
    </xf>
    <xf numFmtId="43" fontId="18" fillId="0" borderId="0" xfId="38" applyFont="1" applyAlignment="1">
      <alignment/>
    </xf>
    <xf numFmtId="0" fontId="17" fillId="0" borderId="29" xfId="0" applyFont="1" applyBorder="1" applyAlignment="1">
      <alignment/>
    </xf>
    <xf numFmtId="0" fontId="17" fillId="0" borderId="28" xfId="0" applyFont="1" applyBorder="1" applyAlignment="1" quotePrefix="1">
      <alignment horizontal="center"/>
    </xf>
    <xf numFmtId="43" fontId="26" fillId="0" borderId="26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43" fontId="6" fillId="0" borderId="0" xfId="38" applyFont="1" applyAlignment="1">
      <alignment/>
    </xf>
    <xf numFmtId="0" fontId="6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43" fontId="3" fillId="0" borderId="26" xfId="38" applyFont="1" applyBorder="1" applyAlignment="1">
      <alignment/>
    </xf>
    <xf numFmtId="0" fontId="27" fillId="0" borderId="0" xfId="0" applyFont="1" applyAlignment="1">
      <alignment/>
    </xf>
    <xf numFmtId="43" fontId="27" fillId="0" borderId="0" xfId="38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43" fontId="27" fillId="0" borderId="0" xfId="38" applyFont="1" applyBorder="1" applyAlignment="1">
      <alignment/>
    </xf>
    <xf numFmtId="0" fontId="27" fillId="0" borderId="0" xfId="0" applyFont="1" applyBorder="1" applyAlignment="1" quotePrefix="1">
      <alignment/>
    </xf>
    <xf numFmtId="0" fontId="27" fillId="0" borderId="27" xfId="0" applyFont="1" applyBorder="1" applyAlignment="1">
      <alignment horizontal="center"/>
    </xf>
    <xf numFmtId="43" fontId="27" fillId="0" borderId="27" xfId="38" applyFont="1" applyBorder="1" applyAlignment="1">
      <alignment horizontal="center"/>
    </xf>
    <xf numFmtId="0" fontId="27" fillId="0" borderId="27" xfId="0" applyFont="1" applyBorder="1" applyAlignment="1">
      <alignment horizontal="left"/>
    </xf>
    <xf numFmtId="0" fontId="27" fillId="0" borderId="28" xfId="0" applyFont="1" applyBorder="1" applyAlignment="1">
      <alignment horizontal="center"/>
    </xf>
    <xf numFmtId="43" fontId="27" fillId="0" borderId="28" xfId="38" applyFont="1" applyBorder="1" applyAlignment="1">
      <alignment horizontal="center"/>
    </xf>
    <xf numFmtId="0" fontId="27" fillId="0" borderId="28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25" xfId="0" applyFont="1" applyBorder="1" applyAlignment="1" quotePrefix="1">
      <alignment horizontal="center"/>
    </xf>
    <xf numFmtId="187" fontId="27" fillId="0" borderId="25" xfId="38" applyNumberFormat="1" applyFont="1" applyBorder="1" applyAlignment="1">
      <alignment horizontal="center"/>
    </xf>
    <xf numFmtId="187" fontId="27" fillId="0" borderId="25" xfId="0" applyNumberFormat="1" applyFont="1" applyBorder="1" applyAlignment="1">
      <alignment horizontal="center"/>
    </xf>
    <xf numFmtId="43" fontId="27" fillId="0" borderId="26" xfId="38" applyFont="1" applyBorder="1" applyAlignment="1">
      <alignment/>
    </xf>
    <xf numFmtId="0" fontId="27" fillId="0" borderId="0" xfId="0" applyFont="1" applyBorder="1" applyAlignment="1">
      <alignment horizontal="left"/>
    </xf>
    <xf numFmtId="43" fontId="27" fillId="0" borderId="0" xfId="38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43" fontId="27" fillId="0" borderId="0" xfId="38" applyFont="1" applyBorder="1" applyAlignment="1">
      <alignment horizontal="right"/>
    </xf>
    <xf numFmtId="43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27" fillId="0" borderId="25" xfId="0" applyFont="1" applyBorder="1" applyAlignment="1">
      <alignment horizontal="right"/>
    </xf>
    <xf numFmtId="43" fontId="27" fillId="0" borderId="25" xfId="38" applyFont="1" applyBorder="1" applyAlignment="1">
      <alignment/>
    </xf>
    <xf numFmtId="0" fontId="27" fillId="0" borderId="10" xfId="0" applyFont="1" applyBorder="1" applyAlignment="1">
      <alignment/>
    </xf>
    <xf numFmtId="43" fontId="27" fillId="0" borderId="30" xfId="38" applyFont="1" applyBorder="1" applyAlignment="1">
      <alignment/>
    </xf>
    <xf numFmtId="0" fontId="27" fillId="0" borderId="10" xfId="0" applyFont="1" applyBorder="1" applyAlignment="1">
      <alignment horizontal="left"/>
    </xf>
    <xf numFmtId="43" fontId="27" fillId="0" borderId="10" xfId="38" applyFont="1" applyBorder="1" applyAlignment="1">
      <alignment/>
    </xf>
    <xf numFmtId="0" fontId="27" fillId="0" borderId="10" xfId="0" applyFont="1" applyBorder="1" applyAlignment="1">
      <alignment horizontal="right"/>
    </xf>
    <xf numFmtId="0" fontId="27" fillId="0" borderId="31" xfId="0" applyFont="1" applyBorder="1" applyAlignment="1">
      <alignment horizontal="right"/>
    </xf>
    <xf numFmtId="43" fontId="27" fillId="0" borderId="32" xfId="38" applyFont="1" applyBorder="1" applyAlignment="1">
      <alignment/>
    </xf>
    <xf numFmtId="0" fontId="27" fillId="0" borderId="33" xfId="0" applyFont="1" applyBorder="1" applyAlignment="1">
      <alignment horizontal="right"/>
    </xf>
    <xf numFmtId="43" fontId="27" fillId="0" borderId="34" xfId="38" applyFont="1" applyBorder="1" applyAlignment="1">
      <alignment horizontal="right"/>
    </xf>
    <xf numFmtId="0" fontId="27" fillId="0" borderId="35" xfId="0" applyFont="1" applyBorder="1" applyAlignment="1">
      <alignment horizontal="right"/>
    </xf>
    <xf numFmtId="43" fontId="27" fillId="0" borderId="36" xfId="38" applyFont="1" applyBorder="1" applyAlignment="1">
      <alignment horizontal="right"/>
    </xf>
    <xf numFmtId="43" fontId="15" fillId="0" borderId="27" xfId="38" applyFont="1" applyBorder="1" applyAlignment="1">
      <alignment horizontal="center"/>
    </xf>
    <xf numFmtId="43" fontId="15" fillId="0" borderId="28" xfId="38" applyFont="1" applyBorder="1" applyAlignment="1" quotePrefix="1">
      <alignment horizontal="center"/>
    </xf>
    <xf numFmtId="43" fontId="15" fillId="0" borderId="28" xfId="38" applyFont="1" applyBorder="1" applyAlignment="1">
      <alignment horizontal="center"/>
    </xf>
    <xf numFmtId="43" fontId="15" fillId="0" borderId="25" xfId="38" applyFont="1" applyBorder="1" applyAlignment="1" quotePrefix="1">
      <alignment horizontal="center"/>
    </xf>
    <xf numFmtId="0" fontId="28" fillId="0" borderId="0" xfId="0" applyFont="1" applyAlignment="1">
      <alignment/>
    </xf>
    <xf numFmtId="0" fontId="28" fillId="0" borderId="0" xfId="47" applyFont="1">
      <alignment/>
      <protection/>
    </xf>
    <xf numFmtId="43" fontId="21" fillId="0" borderId="0" xfId="47" applyNumberFormat="1" applyFont="1" applyBorder="1">
      <alignment/>
      <protection/>
    </xf>
    <xf numFmtId="0" fontId="29" fillId="0" borderId="0" xfId="0" applyFont="1" applyAlignment="1">
      <alignment/>
    </xf>
    <xf numFmtId="0" fontId="22" fillId="0" borderId="0" xfId="47" applyFont="1">
      <alignment/>
      <protection/>
    </xf>
    <xf numFmtId="0" fontId="29" fillId="0" borderId="0" xfId="47" applyFont="1" applyBorder="1">
      <alignment/>
      <protection/>
    </xf>
    <xf numFmtId="0" fontId="22" fillId="0" borderId="0" xfId="47" applyFont="1" applyBorder="1" applyAlignment="1">
      <alignment horizontal="center"/>
      <protection/>
    </xf>
    <xf numFmtId="43" fontId="22" fillId="0" borderId="37" xfId="47" applyNumberFormat="1" applyFont="1" applyBorder="1">
      <alignment/>
      <protection/>
    </xf>
    <xf numFmtId="0" fontId="22" fillId="0" borderId="0" xfId="47" applyFont="1" applyBorder="1" applyAlignment="1">
      <alignment horizontal="left" indent="3"/>
      <protection/>
    </xf>
    <xf numFmtId="43" fontId="22" fillId="0" borderId="0" xfId="38" applyFont="1" applyBorder="1" applyAlignment="1">
      <alignment horizontal="right"/>
    </xf>
    <xf numFmtId="0" fontId="17" fillId="0" borderId="28" xfId="0" applyFont="1" applyBorder="1" applyAlignment="1">
      <alignment/>
    </xf>
    <xf numFmtId="0" fontId="30" fillId="0" borderId="0" xfId="0" applyFont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center"/>
    </xf>
    <xf numFmtId="43" fontId="6" fillId="0" borderId="28" xfId="38" applyFont="1" applyBorder="1" applyAlignment="1">
      <alignment/>
    </xf>
    <xf numFmtId="0" fontId="6" fillId="0" borderId="28" xfId="0" applyFont="1" applyBorder="1" applyAlignment="1">
      <alignment/>
    </xf>
    <xf numFmtId="43" fontId="6" fillId="0" borderId="25" xfId="38" applyFont="1" applyBorder="1" applyAlignment="1">
      <alignment/>
    </xf>
    <xf numFmtId="0" fontId="30" fillId="0" borderId="38" xfId="0" applyFont="1" applyBorder="1" applyAlignment="1">
      <alignment/>
    </xf>
    <xf numFmtId="0" fontId="6" fillId="0" borderId="39" xfId="0" applyFont="1" applyBorder="1" applyAlignment="1">
      <alignment horizontal="center"/>
    </xf>
    <xf numFmtId="0" fontId="30" fillId="0" borderId="2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43" fontId="30" fillId="0" borderId="0" xfId="0" applyNumberFormat="1" applyFont="1" applyBorder="1" applyAlignment="1">
      <alignment/>
    </xf>
    <xf numFmtId="0" fontId="6" fillId="0" borderId="40" xfId="0" applyFont="1" applyBorder="1" applyAlignment="1">
      <alignment/>
    </xf>
    <xf numFmtId="43" fontId="6" fillId="0" borderId="27" xfId="38" applyFont="1" applyBorder="1" applyAlignment="1">
      <alignment/>
    </xf>
    <xf numFmtId="0" fontId="21" fillId="0" borderId="0" xfId="0" applyFont="1" applyBorder="1" applyAlignment="1">
      <alignment/>
    </xf>
    <xf numFmtId="43" fontId="21" fillId="0" borderId="0" xfId="38" applyFont="1" applyBorder="1" applyAlignment="1">
      <alignment/>
    </xf>
    <xf numFmtId="0" fontId="18" fillId="0" borderId="36" xfId="0" applyFont="1" applyBorder="1" applyAlignment="1">
      <alignment/>
    </xf>
    <xf numFmtId="43" fontId="18" fillId="0" borderId="41" xfId="38" applyFont="1" applyBorder="1" applyAlignment="1">
      <alignment/>
    </xf>
    <xf numFmtId="0" fontId="6" fillId="0" borderId="34" xfId="0" applyFont="1" applyBorder="1" applyAlignment="1">
      <alignment/>
    </xf>
    <xf numFmtId="43" fontId="6" fillId="0" borderId="34" xfId="38" applyFont="1" applyBorder="1" applyAlignment="1">
      <alignment/>
    </xf>
    <xf numFmtId="43" fontId="6" fillId="0" borderId="10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17" fillId="0" borderId="38" xfId="0" applyFont="1" applyBorder="1" applyAlignment="1">
      <alignment horizontal="left"/>
    </xf>
    <xf numFmtId="0" fontId="17" fillId="0" borderId="39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6" fillId="0" borderId="31" xfId="0" applyFont="1" applyBorder="1" applyAlignment="1">
      <alignment horizontal="center"/>
    </xf>
    <xf numFmtId="43" fontId="6" fillId="0" borderId="31" xfId="38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 quotePrefix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 quotePrefix="1">
      <alignment horizontal="center"/>
    </xf>
    <xf numFmtId="0" fontId="27" fillId="0" borderId="20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1" xfId="0" applyFont="1" applyBorder="1" applyAlignment="1" quotePrefix="1">
      <alignment horizontal="center"/>
    </xf>
    <xf numFmtId="43" fontId="27" fillId="0" borderId="21" xfId="38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2" xfId="0" applyFont="1" applyBorder="1" applyAlignment="1" quotePrefix="1">
      <alignment horizontal="center"/>
    </xf>
    <xf numFmtId="43" fontId="27" fillId="0" borderId="22" xfId="38" applyFont="1" applyBorder="1" applyAlignment="1">
      <alignment/>
    </xf>
    <xf numFmtId="0" fontId="27" fillId="0" borderId="42" xfId="0" applyFont="1" applyBorder="1" applyAlignment="1">
      <alignment horizontal="center"/>
    </xf>
    <xf numFmtId="0" fontId="27" fillId="0" borderId="42" xfId="0" applyFont="1" applyBorder="1" applyAlignment="1" quotePrefix="1">
      <alignment horizontal="center"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 quotePrefix="1">
      <alignment horizontal="center"/>
    </xf>
    <xf numFmtId="0" fontId="27" fillId="0" borderId="21" xfId="0" applyFont="1" applyBorder="1" applyAlignment="1">
      <alignment horizontal="left"/>
    </xf>
    <xf numFmtId="43" fontId="32" fillId="0" borderId="21" xfId="38" applyFont="1" applyBorder="1" applyAlignment="1">
      <alignment horizontal="right"/>
    </xf>
    <xf numFmtId="43" fontId="27" fillId="0" borderId="21" xfId="38" applyFont="1" applyBorder="1" applyAlignment="1">
      <alignment horizontal="right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0" fontId="27" fillId="0" borderId="22" xfId="0" applyFont="1" applyBorder="1" applyAlignment="1">
      <alignment horizontal="center"/>
    </xf>
    <xf numFmtId="43" fontId="32" fillId="0" borderId="22" xfId="38" applyFont="1" applyBorder="1" applyAlignment="1">
      <alignment horizontal="right"/>
    </xf>
    <xf numFmtId="43" fontId="27" fillId="0" borderId="22" xfId="38" applyFont="1" applyBorder="1" applyAlignment="1">
      <alignment horizontal="right"/>
    </xf>
    <xf numFmtId="0" fontId="27" fillId="0" borderId="43" xfId="0" applyFont="1" applyBorder="1" applyAlignment="1">
      <alignment horizontal="center"/>
    </xf>
    <xf numFmtId="0" fontId="27" fillId="0" borderId="43" xfId="0" applyFont="1" applyBorder="1" applyAlignment="1">
      <alignment/>
    </xf>
    <xf numFmtId="43" fontId="27" fillId="0" borderId="43" xfId="38" applyFont="1" applyBorder="1" applyAlignment="1">
      <alignment horizontal="right"/>
    </xf>
    <xf numFmtId="0" fontId="27" fillId="0" borderId="44" xfId="0" applyFont="1" applyBorder="1" applyAlignment="1">
      <alignment horizontal="center"/>
    </xf>
    <xf numFmtId="0" fontId="27" fillId="0" borderId="44" xfId="0" applyFont="1" applyBorder="1" applyAlignment="1">
      <alignment/>
    </xf>
    <xf numFmtId="43" fontId="27" fillId="0" borderId="44" xfId="38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43" fontId="27" fillId="0" borderId="45" xfId="38" applyFont="1" applyBorder="1" applyAlignment="1">
      <alignment/>
    </xf>
    <xf numFmtId="43" fontId="27" fillId="0" borderId="46" xfId="38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29" xfId="0" applyFont="1" applyBorder="1" applyAlignment="1">
      <alignment/>
    </xf>
    <xf numFmtId="0" fontId="6" fillId="0" borderId="25" xfId="0" applyFont="1" applyBorder="1" applyAlignment="1" quotePrefix="1">
      <alignment horizontal="center"/>
    </xf>
    <xf numFmtId="43" fontId="18" fillId="0" borderId="47" xfId="38" applyFont="1" applyBorder="1" applyAlignment="1">
      <alignment/>
    </xf>
    <xf numFmtId="0" fontId="18" fillId="0" borderId="48" xfId="0" applyFont="1" applyBorder="1" applyAlignment="1">
      <alignment horizontal="center"/>
    </xf>
    <xf numFmtId="0" fontId="21" fillId="0" borderId="0" xfId="47" applyFont="1" applyBorder="1">
      <alignment/>
      <protection/>
    </xf>
    <xf numFmtId="0" fontId="28" fillId="0" borderId="0" xfId="47" applyFont="1" applyBorder="1">
      <alignment/>
      <protection/>
    </xf>
    <xf numFmtId="0" fontId="28" fillId="0" borderId="49" xfId="47" applyFont="1" applyBorder="1">
      <alignment/>
      <protection/>
    </xf>
    <xf numFmtId="43" fontId="6" fillId="0" borderId="0" xfId="38" applyFont="1" applyAlignment="1">
      <alignment horizontal="center"/>
    </xf>
    <xf numFmtId="0" fontId="6" fillId="0" borderId="5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/>
    </xf>
    <xf numFmtId="43" fontId="4" fillId="0" borderId="28" xfId="38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6" fillId="0" borderId="10" xfId="0" applyFont="1" applyBorder="1" applyAlignment="1">
      <alignment/>
    </xf>
    <xf numFmtId="43" fontId="6" fillId="0" borderId="10" xfId="38" applyFont="1" applyBorder="1" applyAlignment="1">
      <alignment/>
    </xf>
    <xf numFmtId="0" fontId="6" fillId="0" borderId="27" xfId="0" applyFont="1" applyBorder="1" applyAlignment="1" quotePrefix="1">
      <alignment horizontal="center"/>
    </xf>
    <xf numFmtId="43" fontId="6" fillId="0" borderId="26" xfId="38" applyFont="1" applyBorder="1" applyAlignment="1" quotePrefix="1">
      <alignment horizontal="center"/>
    </xf>
    <xf numFmtId="0" fontId="6" fillId="0" borderId="27" xfId="0" applyFont="1" applyBorder="1" applyAlignment="1">
      <alignment horizontal="right"/>
    </xf>
    <xf numFmtId="43" fontId="6" fillId="0" borderId="27" xfId="38" applyFont="1" applyBorder="1" applyAlignment="1" quotePrefix="1">
      <alignment horizontal="center"/>
    </xf>
    <xf numFmtId="43" fontId="6" fillId="0" borderId="0" xfId="38" applyFont="1" applyBorder="1" applyAlignment="1" quotePrefix="1">
      <alignment horizontal="center"/>
    </xf>
    <xf numFmtId="43" fontId="6" fillId="0" borderId="34" xfId="0" applyNumberFormat="1" applyFont="1" applyBorder="1" applyAlignment="1">
      <alignment/>
    </xf>
    <xf numFmtId="43" fontId="6" fillId="0" borderId="34" xfId="38" applyFont="1" applyBorder="1" applyAlignment="1" quotePrefix="1">
      <alignment horizontal="center"/>
    </xf>
    <xf numFmtId="43" fontId="16" fillId="0" borderId="0" xfId="38" applyFont="1" applyBorder="1" applyAlignment="1">
      <alignment/>
    </xf>
    <xf numFmtId="43" fontId="30" fillId="0" borderId="0" xfId="0" applyNumberFormat="1" applyFont="1" applyAlignment="1">
      <alignment/>
    </xf>
    <xf numFmtId="43" fontId="30" fillId="0" borderId="0" xfId="38" applyFont="1" applyBorder="1" applyAlignment="1">
      <alignment/>
    </xf>
    <xf numFmtId="43" fontId="34" fillId="0" borderId="0" xfId="38" applyFont="1" applyBorder="1" applyAlignment="1">
      <alignment/>
    </xf>
    <xf numFmtId="0" fontId="30" fillId="0" borderId="51" xfId="0" applyFont="1" applyBorder="1" applyAlignment="1">
      <alignment/>
    </xf>
    <xf numFmtId="43" fontId="35" fillId="0" borderId="0" xfId="38" applyFont="1" applyAlignment="1">
      <alignment/>
    </xf>
    <xf numFmtId="0" fontId="4" fillId="0" borderId="36" xfId="0" applyFont="1" applyBorder="1" applyAlignment="1">
      <alignment/>
    </xf>
    <xf numFmtId="0" fontId="31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43" fontId="12" fillId="0" borderId="37" xfId="38" applyFont="1" applyBorder="1" applyAlignment="1">
      <alignment/>
    </xf>
    <xf numFmtId="43" fontId="3" fillId="0" borderId="0" xfId="38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3" fontId="3" fillId="0" borderId="52" xfId="38" applyFont="1" applyBorder="1" applyAlignment="1">
      <alignment/>
    </xf>
    <xf numFmtId="43" fontId="53" fillId="0" borderId="0" xfId="38" applyFont="1" applyBorder="1" applyAlignment="1">
      <alignment/>
    </xf>
    <xf numFmtId="43" fontId="12" fillId="0" borderId="37" xfId="38" applyFont="1" applyBorder="1" applyAlignment="1">
      <alignment horizontal="center"/>
    </xf>
    <xf numFmtId="43" fontId="54" fillId="0" borderId="0" xfId="38" applyFont="1" applyBorder="1" applyAlignment="1">
      <alignment/>
    </xf>
    <xf numFmtId="43" fontId="12" fillId="0" borderId="0" xfId="38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43" fontId="12" fillId="0" borderId="0" xfId="38" applyFont="1" applyBorder="1" applyAlignment="1">
      <alignment horizontal="right"/>
    </xf>
    <xf numFmtId="0" fontId="19" fillId="0" borderId="0" xfId="0" applyFont="1" applyBorder="1" applyAlignment="1">
      <alignment/>
    </xf>
    <xf numFmtId="43" fontId="19" fillId="0" borderId="0" xfId="38" applyFont="1" applyBorder="1" applyAlignment="1">
      <alignment/>
    </xf>
    <xf numFmtId="43" fontId="12" fillId="0" borderId="0" xfId="38" applyFont="1" applyBorder="1" applyAlignment="1" quotePrefix="1">
      <alignment horizontal="center"/>
    </xf>
    <xf numFmtId="43" fontId="53" fillId="0" borderId="0" xfId="38" applyFont="1" applyBorder="1" applyAlignment="1">
      <alignment horizontal="right"/>
    </xf>
    <xf numFmtId="0" fontId="55" fillId="0" borderId="0" xfId="0" applyFont="1" applyBorder="1" applyAlignment="1">
      <alignment horizontal="center"/>
    </xf>
    <xf numFmtId="43" fontId="55" fillId="0" borderId="0" xfId="38" applyFont="1" applyBorder="1" applyAlignment="1">
      <alignment horizontal="center"/>
    </xf>
    <xf numFmtId="43" fontId="55" fillId="0" borderId="0" xfId="38" applyFont="1" applyBorder="1" applyAlignment="1">
      <alignment/>
    </xf>
    <xf numFmtId="0" fontId="54" fillId="0" borderId="0" xfId="0" applyFont="1" applyBorder="1" applyAlignment="1">
      <alignment horizontal="center"/>
    </xf>
    <xf numFmtId="43" fontId="54" fillId="0" borderId="0" xfId="38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13" xfId="0" applyFont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43" fontId="56" fillId="0" borderId="0" xfId="38" applyFont="1" applyBorder="1" applyAlignment="1" quotePrefix="1">
      <alignment horizontal="center"/>
    </xf>
    <xf numFmtId="43" fontId="56" fillId="0" borderId="11" xfId="38" applyFont="1" applyBorder="1" applyAlignment="1">
      <alignment horizontal="center"/>
    </xf>
    <xf numFmtId="43" fontId="56" fillId="0" borderId="11" xfId="38" applyFont="1" applyBorder="1" applyAlignment="1" quotePrefix="1">
      <alignment horizontal="center"/>
    </xf>
    <xf numFmtId="43" fontId="56" fillId="0" borderId="54" xfId="38" applyFont="1" applyBorder="1" applyAlignment="1" quotePrefix="1">
      <alignment horizontal="center"/>
    </xf>
    <xf numFmtId="0" fontId="56" fillId="0" borderId="21" xfId="0" applyFont="1" applyBorder="1" applyAlignment="1">
      <alignment/>
    </xf>
    <xf numFmtId="43" fontId="56" fillId="0" borderId="20" xfId="38" applyFont="1" applyBorder="1" applyAlignment="1">
      <alignment/>
    </xf>
    <xf numFmtId="43" fontId="56" fillId="0" borderId="21" xfId="38" applyFont="1" applyBorder="1" applyAlignment="1">
      <alignment/>
    </xf>
    <xf numFmtId="0" fontId="56" fillId="0" borderId="0" xfId="0" applyFont="1" applyBorder="1" applyAlignment="1">
      <alignment horizontal="center"/>
    </xf>
    <xf numFmtId="43" fontId="56" fillId="0" borderId="0" xfId="38" applyFont="1" applyBorder="1" applyAlignment="1">
      <alignment/>
    </xf>
    <xf numFmtId="0" fontId="57" fillId="0" borderId="11" xfId="0" applyFont="1" applyBorder="1" applyAlignment="1">
      <alignment/>
    </xf>
    <xf numFmtId="0" fontId="56" fillId="0" borderId="20" xfId="0" applyFont="1" applyBorder="1" applyAlignment="1">
      <alignment/>
    </xf>
    <xf numFmtId="43" fontId="56" fillId="0" borderId="20" xfId="38" applyFont="1" applyBorder="1" applyAlignment="1" quotePrefix="1">
      <alignment horizontal="center"/>
    </xf>
    <xf numFmtId="43" fontId="56" fillId="0" borderId="20" xfId="38" applyFont="1" applyBorder="1" applyAlignment="1">
      <alignment horizontal="center"/>
    </xf>
    <xf numFmtId="43" fontId="56" fillId="0" borderId="21" xfId="38" applyFont="1" applyBorder="1" applyAlignment="1" quotePrefix="1">
      <alignment horizontal="center"/>
    </xf>
    <xf numFmtId="0" fontId="56" fillId="0" borderId="44" xfId="0" applyFont="1" applyBorder="1" applyAlignment="1">
      <alignment/>
    </xf>
    <xf numFmtId="43" fontId="56" fillId="0" borderId="44" xfId="38" applyFont="1" applyBorder="1" applyAlignment="1">
      <alignment/>
    </xf>
    <xf numFmtId="0" fontId="57" fillId="0" borderId="13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55" xfId="0" applyFont="1" applyBorder="1" applyAlignment="1">
      <alignment/>
    </xf>
    <xf numFmtId="43" fontId="56" fillId="0" borderId="56" xfId="38" applyFont="1" applyBorder="1" applyAlignment="1">
      <alignment/>
    </xf>
    <xf numFmtId="43" fontId="56" fillId="0" borderId="57" xfId="38" applyFont="1" applyBorder="1" applyAlignment="1">
      <alignment/>
    </xf>
    <xf numFmtId="0" fontId="58" fillId="0" borderId="20" xfId="0" applyFont="1" applyBorder="1" applyAlignment="1">
      <alignment/>
    </xf>
    <xf numFmtId="0" fontId="56" fillId="0" borderId="58" xfId="0" applyFont="1" applyBorder="1" applyAlignment="1">
      <alignment horizontal="center"/>
    </xf>
    <xf numFmtId="0" fontId="59" fillId="0" borderId="59" xfId="0" applyFont="1" applyBorder="1" applyAlignment="1">
      <alignment/>
    </xf>
    <xf numFmtId="43" fontId="56" fillId="0" borderId="55" xfId="38" applyFont="1" applyBorder="1" applyAlignment="1">
      <alignment/>
    </xf>
    <xf numFmtId="0" fontId="3" fillId="0" borderId="21" xfId="0" applyFont="1" applyBorder="1" applyAlignment="1">
      <alignment/>
    </xf>
    <xf numFmtId="43" fontId="3" fillId="0" borderId="21" xfId="38" applyFont="1" applyBorder="1" applyAlignment="1">
      <alignment/>
    </xf>
    <xf numFmtId="0" fontId="61" fillId="0" borderId="0" xfId="0" applyFont="1" applyBorder="1" applyAlignment="1">
      <alignment horizontal="center"/>
    </xf>
    <xf numFmtId="43" fontId="61" fillId="0" borderId="0" xfId="38" applyFont="1" applyBorder="1" applyAlignment="1">
      <alignment/>
    </xf>
    <xf numFmtId="0" fontId="61" fillId="0" borderId="0" xfId="0" applyFont="1" applyAlignment="1">
      <alignment/>
    </xf>
    <xf numFmtId="0" fontId="56" fillId="0" borderId="57" xfId="0" applyFont="1" applyBorder="1" applyAlignment="1">
      <alignment/>
    </xf>
    <xf numFmtId="0" fontId="60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3" fillId="0" borderId="60" xfId="46" applyFont="1" applyBorder="1" applyAlignment="1">
      <alignment/>
      <protection/>
    </xf>
    <xf numFmtId="0" fontId="3" fillId="0" borderId="24" xfId="46" applyFont="1" applyBorder="1" applyAlignment="1">
      <alignment/>
      <protection/>
    </xf>
    <xf numFmtId="0" fontId="27" fillId="0" borderId="26" xfId="0" applyFont="1" applyBorder="1" applyAlignment="1">
      <alignment horizontal="center"/>
    </xf>
    <xf numFmtId="0" fontId="27" fillId="0" borderId="26" xfId="0" applyFont="1" applyBorder="1" applyAlignment="1">
      <alignment/>
    </xf>
    <xf numFmtId="0" fontId="56" fillId="0" borderId="55" xfId="0" applyFont="1" applyBorder="1" applyAlignment="1">
      <alignment horizontal="center"/>
    </xf>
    <xf numFmtId="0" fontId="4" fillId="0" borderId="21" xfId="0" applyFont="1" applyBorder="1" applyAlignment="1">
      <alignment/>
    </xf>
    <xf numFmtId="43" fontId="4" fillId="0" borderId="21" xfId="38" applyFont="1" applyBorder="1" applyAlignment="1" quotePrefix="1">
      <alignment horizontal="center"/>
    </xf>
    <xf numFmtId="43" fontId="4" fillId="0" borderId="21" xfId="38" applyFont="1" applyBorder="1" applyAlignment="1">
      <alignment/>
    </xf>
    <xf numFmtId="0" fontId="4" fillId="0" borderId="21" xfId="0" applyFont="1" applyBorder="1" applyAlignment="1">
      <alignment/>
    </xf>
    <xf numFmtId="43" fontId="4" fillId="0" borderId="21" xfId="38" applyFont="1" applyBorder="1" applyAlignment="1">
      <alignment/>
    </xf>
    <xf numFmtId="0" fontId="4" fillId="0" borderId="27" xfId="0" applyFont="1" applyBorder="1" applyAlignment="1">
      <alignment horizontal="center"/>
    </xf>
    <xf numFmtId="43" fontId="4" fillId="0" borderId="27" xfId="38" applyFont="1" applyBorder="1" applyAlignment="1">
      <alignment horizontal="center"/>
    </xf>
    <xf numFmtId="43" fontId="4" fillId="0" borderId="25" xfId="38" applyFont="1" applyBorder="1" applyAlignment="1">
      <alignment/>
    </xf>
    <xf numFmtId="43" fontId="4" fillId="0" borderId="25" xfId="38" applyFont="1" applyBorder="1" applyAlignment="1">
      <alignment horizontal="center"/>
    </xf>
    <xf numFmtId="43" fontId="4" fillId="0" borderId="61" xfId="38" applyFont="1" applyBorder="1" applyAlignment="1">
      <alignment/>
    </xf>
    <xf numFmtId="43" fontId="4" fillId="0" borderId="24" xfId="38" applyFont="1" applyBorder="1" applyAlignment="1">
      <alignment/>
    </xf>
    <xf numFmtId="0" fontId="4" fillId="0" borderId="23" xfId="0" applyFont="1" applyBorder="1" applyAlignment="1">
      <alignment/>
    </xf>
    <xf numFmtId="43" fontId="4" fillId="0" borderId="23" xfId="38" applyFont="1" applyBorder="1" applyAlignment="1">
      <alignment/>
    </xf>
    <xf numFmtId="43" fontId="4" fillId="0" borderId="26" xfId="38" applyFont="1" applyBorder="1" applyAlignment="1">
      <alignment/>
    </xf>
    <xf numFmtId="0" fontId="4" fillId="0" borderId="26" xfId="0" applyFont="1" applyBorder="1" applyAlignment="1">
      <alignment/>
    </xf>
    <xf numFmtId="43" fontId="4" fillId="0" borderId="0" xfId="38" applyFont="1" applyBorder="1" applyAlignment="1">
      <alignment/>
    </xf>
    <xf numFmtId="0" fontId="4" fillId="0" borderId="13" xfId="0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43" fontId="4" fillId="0" borderId="10" xfId="38" applyFont="1" applyBorder="1" applyAlignment="1">
      <alignment horizontal="right"/>
    </xf>
    <xf numFmtId="0" fontId="4" fillId="0" borderId="13" xfId="0" applyFont="1" applyBorder="1" applyAlignment="1">
      <alignment/>
    </xf>
    <xf numFmtId="43" fontId="4" fillId="0" borderId="13" xfId="38" applyFont="1" applyBorder="1" applyAlignment="1">
      <alignment/>
    </xf>
    <xf numFmtId="43" fontId="4" fillId="0" borderId="13" xfId="38" applyFont="1" applyBorder="1" applyAlignment="1">
      <alignment horizontal="right"/>
    </xf>
    <xf numFmtId="43" fontId="4" fillId="0" borderId="62" xfId="38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62" xfId="0" applyFont="1" applyBorder="1" applyAlignment="1">
      <alignment/>
    </xf>
    <xf numFmtId="43" fontId="4" fillId="0" borderId="42" xfId="38" applyFont="1" applyBorder="1" applyAlignment="1">
      <alignment/>
    </xf>
    <xf numFmtId="0" fontId="4" fillId="0" borderId="63" xfId="0" applyFont="1" applyBorder="1" applyAlignment="1">
      <alignment/>
    </xf>
    <xf numFmtId="43" fontId="4" fillId="0" borderId="63" xfId="38" applyFont="1" applyBorder="1" applyAlignment="1">
      <alignment/>
    </xf>
    <xf numFmtId="43" fontId="4" fillId="0" borderId="63" xfId="38" applyFont="1" applyBorder="1" applyAlignment="1">
      <alignment horizontal="center"/>
    </xf>
    <xf numFmtId="0" fontId="6" fillId="0" borderId="56" xfId="0" applyFont="1" applyBorder="1" applyAlignment="1">
      <alignment horizontal="left"/>
    </xf>
    <xf numFmtId="43" fontId="4" fillId="0" borderId="56" xfId="38" applyFont="1" applyBorder="1" applyAlignment="1">
      <alignment/>
    </xf>
    <xf numFmtId="0" fontId="4" fillId="0" borderId="55" xfId="0" applyFont="1" applyBorder="1" applyAlignment="1">
      <alignment/>
    </xf>
    <xf numFmtId="43" fontId="4" fillId="0" borderId="55" xfId="38" applyFont="1" applyBorder="1" applyAlignment="1">
      <alignment/>
    </xf>
    <xf numFmtId="43" fontId="4" fillId="0" borderId="55" xfId="38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 quotePrefix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64" xfId="0" applyFont="1" applyBorder="1" applyAlignment="1">
      <alignment horizontal="center"/>
    </xf>
    <xf numFmtId="43" fontId="4" fillId="0" borderId="64" xfId="38" applyFont="1" applyBorder="1" applyAlignment="1">
      <alignment/>
    </xf>
    <xf numFmtId="0" fontId="4" fillId="0" borderId="65" xfId="0" applyFont="1" applyBorder="1" applyAlignment="1">
      <alignment/>
    </xf>
    <xf numFmtId="43" fontId="4" fillId="0" borderId="65" xfId="38" applyFont="1" applyBorder="1" applyAlignment="1">
      <alignment/>
    </xf>
    <xf numFmtId="0" fontId="4" fillId="0" borderId="25" xfId="0" applyFont="1" applyBorder="1" applyAlignment="1">
      <alignment horizontal="center"/>
    </xf>
    <xf numFmtId="43" fontId="4" fillId="0" borderId="26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0" xfId="0" applyNumberFormat="1" applyFont="1" applyBorder="1" applyAlignment="1">
      <alignment/>
    </xf>
    <xf numFmtId="0" fontId="4" fillId="0" borderId="66" xfId="0" applyFont="1" applyBorder="1" applyAlignment="1">
      <alignment horizontal="center"/>
    </xf>
    <xf numFmtId="43" fontId="4" fillId="0" borderId="66" xfId="38" applyFont="1" applyBorder="1" applyAlignment="1">
      <alignment/>
    </xf>
    <xf numFmtId="43" fontId="4" fillId="0" borderId="66" xfId="0" applyNumberFormat="1" applyFont="1" applyBorder="1" applyAlignment="1">
      <alignment/>
    </xf>
    <xf numFmtId="43" fontId="4" fillId="0" borderId="67" xfId="0" applyNumberFormat="1" applyFont="1" applyBorder="1" applyAlignment="1">
      <alignment/>
    </xf>
    <xf numFmtId="0" fontId="4" fillId="0" borderId="68" xfId="0" applyFont="1" applyBorder="1" applyAlignment="1">
      <alignment horizontal="center"/>
    </xf>
    <xf numFmtId="0" fontId="4" fillId="0" borderId="68" xfId="0" applyFont="1" applyBorder="1" applyAlignment="1">
      <alignment/>
    </xf>
    <xf numFmtId="43" fontId="4" fillId="0" borderId="68" xfId="38" applyFont="1" applyBorder="1" applyAlignment="1">
      <alignment/>
    </xf>
    <xf numFmtId="0" fontId="4" fillId="0" borderId="69" xfId="0" applyFont="1" applyBorder="1" applyAlignment="1">
      <alignment/>
    </xf>
    <xf numFmtId="0" fontId="4" fillId="0" borderId="70" xfId="0" applyFont="1" applyBorder="1" applyAlignment="1">
      <alignment/>
    </xf>
    <xf numFmtId="0" fontId="4" fillId="0" borderId="70" xfId="0" applyFont="1" applyBorder="1" applyAlignment="1">
      <alignment horizontal="center"/>
    </xf>
    <xf numFmtId="43" fontId="4" fillId="0" borderId="70" xfId="38" applyFont="1" applyBorder="1" applyAlignment="1">
      <alignment/>
    </xf>
    <xf numFmtId="43" fontId="4" fillId="0" borderId="70" xfId="0" applyNumberFormat="1" applyFont="1" applyBorder="1" applyAlignment="1">
      <alignment/>
    </xf>
    <xf numFmtId="43" fontId="4" fillId="0" borderId="71" xfId="0" applyNumberFormat="1" applyFont="1" applyBorder="1" applyAlignment="1">
      <alignment/>
    </xf>
    <xf numFmtId="0" fontId="4" fillId="0" borderId="72" xfId="0" applyFont="1" applyBorder="1" applyAlignment="1">
      <alignment/>
    </xf>
    <xf numFmtId="0" fontId="4" fillId="0" borderId="72" xfId="0" applyFont="1" applyBorder="1" applyAlignment="1">
      <alignment horizontal="center"/>
    </xf>
    <xf numFmtId="43" fontId="4" fillId="0" borderId="72" xfId="38" applyFont="1" applyBorder="1" applyAlignment="1">
      <alignment/>
    </xf>
    <xf numFmtId="43" fontId="4" fillId="0" borderId="72" xfId="0" applyNumberFormat="1" applyFont="1" applyBorder="1" applyAlignment="1">
      <alignment/>
    </xf>
    <xf numFmtId="43" fontId="4" fillId="0" borderId="73" xfId="0" applyNumberFormat="1" applyFont="1" applyBorder="1" applyAlignment="1">
      <alignment/>
    </xf>
    <xf numFmtId="0" fontId="4" fillId="0" borderId="74" xfId="0" applyFont="1" applyBorder="1" applyAlignment="1">
      <alignment horizontal="center"/>
    </xf>
    <xf numFmtId="0" fontId="4" fillId="0" borderId="74" xfId="0" applyFont="1" applyBorder="1" applyAlignment="1">
      <alignment/>
    </xf>
    <xf numFmtId="43" fontId="4" fillId="0" borderId="74" xfId="38" applyFont="1" applyBorder="1" applyAlignment="1">
      <alignment/>
    </xf>
    <xf numFmtId="43" fontId="4" fillId="0" borderId="74" xfId="0" applyNumberFormat="1" applyFont="1" applyBorder="1" applyAlignment="1">
      <alignment/>
    </xf>
    <xf numFmtId="0" fontId="4" fillId="0" borderId="75" xfId="0" applyFont="1" applyBorder="1" applyAlignment="1">
      <alignment horizontal="right"/>
    </xf>
    <xf numFmtId="0" fontId="4" fillId="0" borderId="75" xfId="0" applyFont="1" applyBorder="1" applyAlignment="1">
      <alignment/>
    </xf>
    <xf numFmtId="43" fontId="4" fillId="0" borderId="75" xfId="38" applyFont="1" applyBorder="1" applyAlignment="1">
      <alignment/>
    </xf>
    <xf numFmtId="43" fontId="4" fillId="0" borderId="75" xfId="0" applyNumberFormat="1" applyFont="1" applyBorder="1" applyAlignment="1">
      <alignment/>
    </xf>
    <xf numFmtId="0" fontId="4" fillId="0" borderId="76" xfId="0" applyFont="1" applyBorder="1" applyAlignment="1">
      <alignment horizontal="center"/>
    </xf>
    <xf numFmtId="43" fontId="4" fillId="0" borderId="76" xfId="38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43" fontId="4" fillId="0" borderId="77" xfId="38" applyFont="1" applyBorder="1" applyAlignment="1">
      <alignment horizontal="center"/>
    </xf>
    <xf numFmtId="43" fontId="4" fillId="0" borderId="77" xfId="38" applyFont="1" applyBorder="1" applyAlignment="1">
      <alignment/>
    </xf>
    <xf numFmtId="0" fontId="4" fillId="0" borderId="68" xfId="0" applyFont="1" applyBorder="1" applyAlignment="1" quotePrefix="1">
      <alignment horizontal="center"/>
    </xf>
    <xf numFmtId="0" fontId="4" fillId="0" borderId="70" xfId="0" applyFont="1" applyBorder="1" applyAlignment="1" quotePrefix="1">
      <alignment horizontal="center"/>
    </xf>
    <xf numFmtId="0" fontId="4" fillId="0" borderId="72" xfId="0" applyFont="1" applyBorder="1" applyAlignment="1" quotePrefix="1">
      <alignment horizontal="center"/>
    </xf>
    <xf numFmtId="0" fontId="4" fillId="0" borderId="74" xfId="0" applyFont="1" applyBorder="1" applyAlignment="1" quotePrefix="1">
      <alignment horizontal="center"/>
    </xf>
    <xf numFmtId="0" fontId="4" fillId="0" borderId="74" xfId="0" applyFont="1" applyBorder="1" applyAlignment="1">
      <alignment horizontal="right"/>
    </xf>
    <xf numFmtId="0" fontId="62" fillId="0" borderId="65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62" fillId="0" borderId="27" xfId="0" applyFont="1" applyBorder="1" applyAlignment="1">
      <alignment horizontal="center"/>
    </xf>
    <xf numFmtId="0" fontId="62" fillId="0" borderId="28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43" fontId="62" fillId="0" borderId="21" xfId="38" applyFont="1" applyBorder="1" applyAlignment="1">
      <alignment/>
    </xf>
    <xf numFmtId="43" fontId="62" fillId="0" borderId="55" xfId="38" applyFont="1" applyBorder="1" applyAlignment="1">
      <alignment/>
    </xf>
    <xf numFmtId="43" fontId="62" fillId="0" borderId="64" xfId="38" applyFont="1" applyBorder="1" applyAlignment="1">
      <alignment/>
    </xf>
    <xf numFmtId="43" fontId="16" fillId="0" borderId="31" xfId="38" applyFont="1" applyBorder="1" applyAlignment="1">
      <alignment/>
    </xf>
    <xf numFmtId="43" fontId="62" fillId="0" borderId="65" xfId="38" applyFont="1" applyBorder="1" applyAlignment="1">
      <alignment/>
    </xf>
    <xf numFmtId="43" fontId="62" fillId="0" borderId="26" xfId="38" applyFont="1" applyBorder="1" applyAlignment="1">
      <alignment/>
    </xf>
    <xf numFmtId="0" fontId="62" fillId="0" borderId="28" xfId="0" applyFont="1" applyBorder="1" applyAlignment="1">
      <alignment/>
    </xf>
    <xf numFmtId="0" fontId="62" fillId="0" borderId="20" xfId="0" applyFont="1" applyBorder="1" applyAlignment="1">
      <alignment/>
    </xf>
    <xf numFmtId="43" fontId="62" fillId="0" borderId="21" xfId="0" applyNumberFormat="1" applyFont="1" applyBorder="1" applyAlignment="1">
      <alignment/>
    </xf>
    <xf numFmtId="43" fontId="62" fillId="0" borderId="55" xfId="0" applyNumberFormat="1" applyFont="1" applyBorder="1" applyAlignment="1">
      <alignment/>
    </xf>
    <xf numFmtId="43" fontId="62" fillId="0" borderId="64" xfId="0" applyNumberFormat="1" applyFont="1" applyBorder="1" applyAlignment="1">
      <alignment/>
    </xf>
    <xf numFmtId="43" fontId="16" fillId="0" borderId="31" xfId="0" applyNumberFormat="1" applyFont="1" applyBorder="1" applyAlignment="1">
      <alignment/>
    </xf>
    <xf numFmtId="0" fontId="62" fillId="0" borderId="65" xfId="0" applyFont="1" applyBorder="1" applyAlignment="1">
      <alignment/>
    </xf>
    <xf numFmtId="43" fontId="62" fillId="0" borderId="26" xfId="0" applyNumberFormat="1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20" xfId="0" applyFont="1" applyBorder="1" applyAlignment="1">
      <alignment/>
    </xf>
    <xf numFmtId="43" fontId="10" fillId="0" borderId="21" xfId="0" applyNumberFormat="1" applyFont="1" applyBorder="1" applyAlignment="1">
      <alignment/>
    </xf>
    <xf numFmtId="43" fontId="10" fillId="0" borderId="55" xfId="0" applyNumberFormat="1" applyFont="1" applyBorder="1" applyAlignment="1">
      <alignment/>
    </xf>
    <xf numFmtId="43" fontId="10" fillId="0" borderId="64" xfId="0" applyNumberFormat="1" applyFont="1" applyBorder="1" applyAlignment="1">
      <alignment/>
    </xf>
    <xf numFmtId="43" fontId="30" fillId="0" borderId="31" xfId="0" applyNumberFormat="1" applyFont="1" applyBorder="1" applyAlignment="1">
      <alignment/>
    </xf>
    <xf numFmtId="0" fontId="10" fillId="0" borderId="65" xfId="0" applyFont="1" applyBorder="1" applyAlignment="1">
      <alignment/>
    </xf>
    <xf numFmtId="43" fontId="10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61" xfId="0" applyFont="1" applyBorder="1" applyAlignment="1">
      <alignment/>
    </xf>
    <xf numFmtId="0" fontId="4" fillId="0" borderId="61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4" fillId="0" borderId="24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43" fontId="3" fillId="0" borderId="27" xfId="38" applyFont="1" applyBorder="1" applyAlignment="1">
      <alignment horizontal="center"/>
    </xf>
    <xf numFmtId="0" fontId="3" fillId="0" borderId="61" xfId="0" applyFont="1" applyBorder="1" applyAlignment="1">
      <alignment/>
    </xf>
    <xf numFmtId="0" fontId="3" fillId="0" borderId="61" xfId="0" applyFont="1" applyBorder="1" applyAlignment="1" quotePrefix="1">
      <alignment horizontal="center"/>
    </xf>
    <xf numFmtId="43" fontId="3" fillId="0" borderId="61" xfId="38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6" xfId="0" applyFont="1" applyBorder="1" applyAlignment="1" quotePrefix="1">
      <alignment horizontal="center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43" fontId="3" fillId="0" borderId="26" xfId="0" applyNumberFormat="1" applyFont="1" applyBorder="1" applyAlignment="1">
      <alignment/>
    </xf>
    <xf numFmtId="0" fontId="60" fillId="0" borderId="27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25" xfId="0" applyFont="1" applyBorder="1" applyAlignment="1" quotePrefix="1">
      <alignment horizontal="center"/>
    </xf>
    <xf numFmtId="43" fontId="4" fillId="0" borderId="0" xfId="38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79" xfId="0" applyFont="1" applyBorder="1" applyAlignment="1">
      <alignment/>
    </xf>
    <xf numFmtId="43" fontId="4" fillId="0" borderId="79" xfId="38" applyFont="1" applyBorder="1" applyAlignment="1">
      <alignment/>
    </xf>
    <xf numFmtId="0" fontId="62" fillId="0" borderId="79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1" xfId="0" applyFont="1" applyBorder="1" applyAlignment="1" quotePrefix="1">
      <alignment horizontal="center"/>
    </xf>
    <xf numFmtId="0" fontId="4" fillId="0" borderId="78" xfId="0" applyFont="1" applyBorder="1" applyAlignment="1" quotePrefix="1">
      <alignment horizontal="center"/>
    </xf>
    <xf numFmtId="0" fontId="6" fillId="0" borderId="26" xfId="0" applyFont="1" applyBorder="1" applyAlignment="1">
      <alignment horizontal="right"/>
    </xf>
    <xf numFmtId="0" fontId="6" fillId="0" borderId="26" xfId="0" applyFont="1" applyBorder="1" applyAlignment="1">
      <alignment/>
    </xf>
    <xf numFmtId="43" fontId="6" fillId="0" borderId="26" xfId="38" applyFont="1" applyBorder="1" applyAlignment="1">
      <alignment/>
    </xf>
    <xf numFmtId="0" fontId="6" fillId="0" borderId="80" xfId="0" applyFont="1" applyBorder="1" applyAlignment="1">
      <alignment/>
    </xf>
    <xf numFmtId="0" fontId="3" fillId="0" borderId="28" xfId="0" applyFont="1" applyBorder="1" applyAlignment="1" quotePrefix="1">
      <alignment horizontal="center"/>
    </xf>
    <xf numFmtId="0" fontId="4" fillId="0" borderId="80" xfId="0" applyFont="1" applyBorder="1" applyAlignment="1">
      <alignment horizontal="left"/>
    </xf>
    <xf numFmtId="0" fontId="4" fillId="0" borderId="80" xfId="0" applyFont="1" applyBorder="1" applyAlignment="1">
      <alignment/>
    </xf>
    <xf numFmtId="43" fontId="4" fillId="0" borderId="80" xfId="38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78" xfId="0" applyFont="1" applyBorder="1" applyAlignment="1">
      <alignment/>
    </xf>
    <xf numFmtId="43" fontId="4" fillId="0" borderId="78" xfId="38" applyFont="1" applyBorder="1" applyAlignment="1">
      <alignment/>
    </xf>
    <xf numFmtId="0" fontId="4" fillId="0" borderId="36" xfId="0" applyFont="1" applyBorder="1" applyAlignment="1">
      <alignment horizontal="right"/>
    </xf>
    <xf numFmtId="43" fontId="4" fillId="0" borderId="36" xfId="38" applyFont="1" applyBorder="1" applyAlignment="1">
      <alignment/>
    </xf>
    <xf numFmtId="0" fontId="4" fillId="0" borderId="34" xfId="0" applyFont="1" applyBorder="1" applyAlignment="1">
      <alignment horizontal="right"/>
    </xf>
    <xf numFmtId="0" fontId="4" fillId="0" borderId="34" xfId="0" applyFont="1" applyBorder="1" applyAlignment="1">
      <alignment/>
    </xf>
    <xf numFmtId="43" fontId="4" fillId="0" borderId="34" xfId="38" applyFont="1" applyBorder="1" applyAlignment="1">
      <alignment/>
    </xf>
    <xf numFmtId="43" fontId="4" fillId="0" borderId="29" xfId="38" applyFont="1" applyBorder="1" applyAlignment="1">
      <alignment horizontal="center"/>
    </xf>
    <xf numFmtId="43" fontId="4" fillId="0" borderId="29" xfId="38" applyFont="1" applyBorder="1" applyAlignment="1">
      <alignment/>
    </xf>
    <xf numFmtId="0" fontId="4" fillId="0" borderId="82" xfId="0" applyFont="1" applyBorder="1" applyAlignment="1">
      <alignment/>
    </xf>
    <xf numFmtId="0" fontId="4" fillId="0" borderId="82" xfId="0" applyFont="1" applyBorder="1" applyAlignment="1" quotePrefix="1">
      <alignment horizontal="center"/>
    </xf>
    <xf numFmtId="43" fontId="4" fillId="0" borderId="82" xfId="38" applyFont="1" applyBorder="1" applyAlignment="1">
      <alignment/>
    </xf>
    <xf numFmtId="0" fontId="4" fillId="0" borderId="83" xfId="0" applyFont="1" applyBorder="1" applyAlignment="1">
      <alignment/>
    </xf>
    <xf numFmtId="43" fontId="4" fillId="0" borderId="83" xfId="38" applyFont="1" applyBorder="1" applyAlignment="1">
      <alignment/>
    </xf>
    <xf numFmtId="0" fontId="4" fillId="0" borderId="84" xfId="0" applyFont="1" applyBorder="1" applyAlignment="1">
      <alignment/>
    </xf>
    <xf numFmtId="43" fontId="4" fillId="0" borderId="84" xfId="38" applyFont="1" applyBorder="1" applyAlignment="1">
      <alignment/>
    </xf>
    <xf numFmtId="43" fontId="4" fillId="0" borderId="29" xfId="0" applyNumberFormat="1" applyFont="1" applyBorder="1" applyAlignment="1">
      <alignment/>
    </xf>
    <xf numFmtId="0" fontId="4" fillId="0" borderId="25" xfId="0" applyFont="1" applyBorder="1" applyAlignment="1" quotePrefix="1">
      <alignment horizontal="center"/>
    </xf>
    <xf numFmtId="0" fontId="4" fillId="0" borderId="85" xfId="0" applyFont="1" applyBorder="1" applyAlignment="1">
      <alignment/>
    </xf>
    <xf numFmtId="43" fontId="4" fillId="0" borderId="85" xfId="38" applyFont="1" applyBorder="1" applyAlignment="1">
      <alignment/>
    </xf>
    <xf numFmtId="0" fontId="4" fillId="0" borderId="86" xfId="0" applyFont="1" applyBorder="1" applyAlignment="1">
      <alignment/>
    </xf>
    <xf numFmtId="0" fontId="4" fillId="0" borderId="86" xfId="0" applyFont="1" applyBorder="1" applyAlignment="1">
      <alignment horizontal="center"/>
    </xf>
    <xf numFmtId="43" fontId="4" fillId="0" borderId="86" xfId="38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7" xfId="0" applyFont="1" applyBorder="1" applyAlignment="1">
      <alignment horizontal="center"/>
    </xf>
    <xf numFmtId="43" fontId="4" fillId="0" borderId="87" xfId="38" applyFont="1" applyBorder="1" applyAlignment="1">
      <alignment/>
    </xf>
    <xf numFmtId="0" fontId="62" fillId="0" borderId="85" xfId="0" applyFont="1" applyBorder="1" applyAlignment="1">
      <alignment horizontal="left"/>
    </xf>
    <xf numFmtId="0" fontId="62" fillId="0" borderId="80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63" xfId="0" applyFont="1" applyBorder="1" applyAlignment="1" quotePrefix="1">
      <alignment horizontal="center"/>
    </xf>
    <xf numFmtId="0" fontId="4" fillId="0" borderId="6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2" fillId="0" borderId="61" xfId="0" applyFont="1" applyBorder="1" applyAlignment="1">
      <alignment horizontal="left"/>
    </xf>
    <xf numFmtId="43" fontId="16" fillId="0" borderId="26" xfId="38" applyFont="1" applyBorder="1" applyAlignment="1">
      <alignment/>
    </xf>
    <xf numFmtId="43" fontId="30" fillId="0" borderId="26" xfId="38" applyFont="1" applyBorder="1" applyAlignment="1">
      <alignment/>
    </xf>
    <xf numFmtId="0" fontId="0" fillId="0" borderId="28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80" xfId="0" applyFont="1" applyBorder="1" applyAlignment="1">
      <alignment horizontal="center"/>
    </xf>
    <xf numFmtId="43" fontId="62" fillId="0" borderId="24" xfId="38" applyFont="1" applyBorder="1" applyAlignment="1">
      <alignment/>
    </xf>
    <xf numFmtId="43" fontId="62" fillId="0" borderId="78" xfId="38" applyFont="1" applyBorder="1" applyAlignment="1">
      <alignment/>
    </xf>
    <xf numFmtId="0" fontId="62" fillId="0" borderId="28" xfId="0" applyFont="1" applyBorder="1" applyAlignment="1" quotePrefix="1">
      <alignment horizontal="center"/>
    </xf>
    <xf numFmtId="0" fontId="62" fillId="0" borderId="25" xfId="0" applyFont="1" applyBorder="1" applyAlignment="1" quotePrefix="1">
      <alignment horizontal="center"/>
    </xf>
    <xf numFmtId="0" fontId="10" fillId="0" borderId="28" xfId="0" applyFont="1" applyBorder="1" applyAlignment="1" quotePrefix="1">
      <alignment horizontal="center"/>
    </xf>
    <xf numFmtId="0" fontId="10" fillId="0" borderId="25" xfId="0" applyFont="1" applyBorder="1" applyAlignment="1" quotePrefix="1">
      <alignment horizontal="center"/>
    </xf>
    <xf numFmtId="0" fontId="10" fillId="0" borderId="80" xfId="0" applyFont="1" applyBorder="1" applyAlignment="1">
      <alignment horizontal="center"/>
    </xf>
    <xf numFmtId="43" fontId="10" fillId="0" borderId="24" xfId="38" applyFont="1" applyBorder="1" applyAlignment="1">
      <alignment/>
    </xf>
    <xf numFmtId="43" fontId="10" fillId="0" borderId="78" xfId="38" applyFont="1" applyBorder="1" applyAlignment="1">
      <alignment/>
    </xf>
    <xf numFmtId="43" fontId="10" fillId="0" borderId="26" xfId="38" applyFont="1" applyBorder="1" applyAlignment="1">
      <alignment/>
    </xf>
    <xf numFmtId="0" fontId="4" fillId="0" borderId="88" xfId="0" applyFont="1" applyBorder="1" applyAlignment="1">
      <alignment/>
    </xf>
    <xf numFmtId="0" fontId="4" fillId="0" borderId="89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3" fontId="14" fillId="0" borderId="26" xfId="38" applyFont="1" applyBorder="1" applyAlignment="1">
      <alignment/>
    </xf>
    <xf numFmtId="0" fontId="3" fillId="0" borderId="80" xfId="0" applyFont="1" applyBorder="1" applyAlignment="1">
      <alignment/>
    </xf>
    <xf numFmtId="43" fontId="3" fillId="0" borderId="80" xfId="38" applyFont="1" applyBorder="1" applyAlignment="1">
      <alignment/>
    </xf>
    <xf numFmtId="43" fontId="14" fillId="0" borderId="80" xfId="38" applyFont="1" applyBorder="1" applyAlignment="1">
      <alignment/>
    </xf>
    <xf numFmtId="0" fontId="3" fillId="0" borderId="78" xfId="0" applyFont="1" applyBorder="1" applyAlignment="1">
      <alignment/>
    </xf>
    <xf numFmtId="0" fontId="3" fillId="0" borderId="78" xfId="0" applyFont="1" applyBorder="1" applyAlignment="1">
      <alignment horizontal="center"/>
    </xf>
    <xf numFmtId="43" fontId="3" fillId="0" borderId="78" xfId="38" applyFont="1" applyBorder="1" applyAlignment="1">
      <alignment/>
    </xf>
    <xf numFmtId="43" fontId="14" fillId="0" borderId="78" xfId="38" applyFont="1" applyBorder="1" applyAlignment="1">
      <alignment/>
    </xf>
    <xf numFmtId="0" fontId="3" fillId="0" borderId="24" xfId="0" applyFont="1" applyBorder="1" applyAlignment="1">
      <alignment horizontal="center"/>
    </xf>
    <xf numFmtId="43" fontId="14" fillId="0" borderId="24" xfId="38" applyFont="1" applyBorder="1" applyAlignment="1">
      <alignment/>
    </xf>
    <xf numFmtId="0" fontId="14" fillId="0" borderId="25" xfId="0" applyFont="1" applyBorder="1" applyAlignment="1" quotePrefix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3" fontId="11" fillId="0" borderId="80" xfId="38" applyFont="1" applyBorder="1" applyAlignment="1">
      <alignment/>
    </xf>
    <xf numFmtId="43" fontId="11" fillId="0" borderId="24" xfId="38" applyFont="1" applyBorder="1" applyAlignment="1">
      <alignment/>
    </xf>
    <xf numFmtId="43" fontId="11" fillId="0" borderId="78" xfId="38" applyFont="1" applyBorder="1" applyAlignment="1">
      <alignment/>
    </xf>
    <xf numFmtId="43" fontId="11" fillId="0" borderId="26" xfId="38" applyFont="1" applyBorder="1" applyAlignment="1">
      <alignment/>
    </xf>
    <xf numFmtId="0" fontId="14" fillId="0" borderId="80" xfId="0" applyFont="1" applyBorder="1" applyAlignment="1">
      <alignment horizontal="left"/>
    </xf>
    <xf numFmtId="0" fontId="62" fillId="0" borderId="81" xfId="0" applyFont="1" applyBorder="1" applyAlignment="1">
      <alignment horizontal="center"/>
    </xf>
    <xf numFmtId="0" fontId="62" fillId="0" borderId="81" xfId="0" applyFont="1" applyBorder="1" applyAlignment="1" quotePrefix="1">
      <alignment horizontal="center"/>
    </xf>
    <xf numFmtId="0" fontId="62" fillId="0" borderId="78" xfId="0" applyFont="1" applyBorder="1" applyAlignment="1">
      <alignment horizontal="center"/>
    </xf>
    <xf numFmtId="43" fontId="62" fillId="0" borderId="79" xfId="38" applyFont="1" applyBorder="1" applyAlignment="1">
      <alignment/>
    </xf>
    <xf numFmtId="43" fontId="16" fillId="0" borderId="26" xfId="38" applyFont="1" applyBorder="1" applyAlignment="1">
      <alignment/>
    </xf>
    <xf numFmtId="0" fontId="62" fillId="0" borderId="78" xfId="0" applyFont="1" applyBorder="1" applyAlignment="1" quotePrefix="1">
      <alignment horizontal="center"/>
    </xf>
    <xf numFmtId="0" fontId="10" fillId="0" borderId="81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43" fontId="10" fillId="0" borderId="79" xfId="38" applyFont="1" applyBorder="1" applyAlignment="1">
      <alignment/>
    </xf>
    <xf numFmtId="43" fontId="10" fillId="0" borderId="21" xfId="38" applyFont="1" applyBorder="1" applyAlignment="1">
      <alignment/>
    </xf>
    <xf numFmtId="43" fontId="30" fillId="0" borderId="26" xfId="38" applyFont="1" applyBorder="1" applyAlignment="1">
      <alignment/>
    </xf>
    <xf numFmtId="0" fontId="10" fillId="0" borderId="25" xfId="0" applyFont="1" applyBorder="1" applyAlignment="1">
      <alignment horizontal="center"/>
    </xf>
    <xf numFmtId="43" fontId="10" fillId="0" borderId="80" xfId="38" applyFont="1" applyBorder="1" applyAlignment="1">
      <alignment/>
    </xf>
    <xf numFmtId="43" fontId="62" fillId="0" borderId="80" xfId="38" applyFont="1" applyBorder="1" applyAlignment="1">
      <alignment/>
    </xf>
    <xf numFmtId="0" fontId="14" fillId="0" borderId="28" xfId="0" applyFont="1" applyBorder="1" applyAlignment="1" quotePrefix="1">
      <alignment horizontal="center"/>
    </xf>
    <xf numFmtId="43" fontId="10" fillId="0" borderId="85" xfId="38" applyFont="1" applyBorder="1" applyAlignment="1">
      <alignment/>
    </xf>
    <xf numFmtId="43" fontId="10" fillId="0" borderId="86" xfId="38" applyFont="1" applyBorder="1" applyAlignment="1">
      <alignment/>
    </xf>
    <xf numFmtId="43" fontId="10" fillId="0" borderId="87" xfId="38" applyFont="1" applyBorder="1" applyAlignment="1">
      <alignment/>
    </xf>
    <xf numFmtId="0" fontId="62" fillId="0" borderId="61" xfId="0" applyFont="1" applyBorder="1" applyAlignment="1">
      <alignment horizontal="center"/>
    </xf>
    <xf numFmtId="43" fontId="62" fillId="0" borderId="23" xfId="38" applyFont="1" applyBorder="1" applyAlignment="1">
      <alignment/>
    </xf>
    <xf numFmtId="0" fontId="10" fillId="0" borderId="61" xfId="0" applyFont="1" applyBorder="1" applyAlignment="1">
      <alignment horizontal="center"/>
    </xf>
    <xf numFmtId="43" fontId="10" fillId="0" borderId="23" xfId="38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0" xfId="0" applyFont="1" applyBorder="1" applyAlignment="1" quotePrefix="1">
      <alignment horizontal="center"/>
    </xf>
    <xf numFmtId="43" fontId="6" fillId="0" borderId="90" xfId="38" applyFont="1" applyBorder="1" applyAlignment="1">
      <alignment/>
    </xf>
    <xf numFmtId="43" fontId="6" fillId="0" borderId="90" xfId="38" applyFont="1" applyBorder="1" applyAlignment="1" quotePrefix="1">
      <alignment horizontal="center"/>
    </xf>
    <xf numFmtId="43" fontId="4" fillId="0" borderId="24" xfId="38" applyFont="1" applyBorder="1" applyAlignment="1" quotePrefix="1">
      <alignment horizontal="center"/>
    </xf>
    <xf numFmtId="0" fontId="4" fillId="0" borderId="91" xfId="0" applyFont="1" applyBorder="1" applyAlignment="1">
      <alignment/>
    </xf>
    <xf numFmtId="0" fontId="4" fillId="0" borderId="91" xfId="0" applyFont="1" applyBorder="1" applyAlignment="1" quotePrefix="1">
      <alignment horizontal="center"/>
    </xf>
    <xf numFmtId="43" fontId="4" fillId="0" borderId="91" xfId="38" applyFont="1" applyBorder="1" applyAlignment="1">
      <alignment/>
    </xf>
    <xf numFmtId="43" fontId="4" fillId="0" borderId="91" xfId="38" applyFont="1" applyBorder="1" applyAlignment="1" quotePrefix="1">
      <alignment horizontal="center"/>
    </xf>
    <xf numFmtId="0" fontId="6" fillId="0" borderId="92" xfId="0" applyFont="1" applyBorder="1" applyAlignment="1">
      <alignment/>
    </xf>
    <xf numFmtId="0" fontId="4" fillId="0" borderId="92" xfId="0" applyFont="1" applyBorder="1" applyAlignment="1">
      <alignment/>
    </xf>
    <xf numFmtId="0" fontId="4" fillId="0" borderId="92" xfId="0" applyFont="1" applyBorder="1" applyAlignment="1" quotePrefix="1">
      <alignment horizontal="center"/>
    </xf>
    <xf numFmtId="43" fontId="4" fillId="0" borderId="92" xfId="38" applyFont="1" applyBorder="1" applyAlignment="1">
      <alignment/>
    </xf>
    <xf numFmtId="43" fontId="4" fillId="0" borderId="23" xfId="38" applyFont="1" applyBorder="1" applyAlignment="1" quotePrefix="1">
      <alignment horizontal="center"/>
    </xf>
    <xf numFmtId="0" fontId="4" fillId="0" borderId="91" xfId="0" applyFont="1" applyBorder="1" applyAlignment="1">
      <alignment horizontal="center"/>
    </xf>
    <xf numFmtId="0" fontId="4" fillId="0" borderId="90" xfId="0" applyFont="1" applyBorder="1" applyAlignment="1">
      <alignment/>
    </xf>
    <xf numFmtId="43" fontId="4" fillId="0" borderId="90" xfId="38" applyFont="1" applyBorder="1" applyAlignment="1">
      <alignment/>
    </xf>
    <xf numFmtId="0" fontId="4" fillId="0" borderId="80" xfId="0" applyFont="1" applyBorder="1" applyAlignment="1" quotePrefix="1">
      <alignment horizontal="center"/>
    </xf>
    <xf numFmtId="0" fontId="4" fillId="0" borderId="24" xfId="0" applyFont="1" applyBorder="1" applyAlignment="1" quotePrefix="1">
      <alignment/>
    </xf>
    <xf numFmtId="0" fontId="6" fillId="0" borderId="63" xfId="0" applyFont="1" applyBorder="1" applyAlignment="1">
      <alignment/>
    </xf>
    <xf numFmtId="0" fontId="16" fillId="0" borderId="36" xfId="0" applyFont="1" applyBorder="1" applyAlignment="1">
      <alignment horizontal="right"/>
    </xf>
    <xf numFmtId="0" fontId="16" fillId="0" borderId="36" xfId="0" applyFont="1" applyBorder="1" applyAlignment="1">
      <alignment/>
    </xf>
    <xf numFmtId="43" fontId="16" fillId="0" borderId="36" xfId="0" applyNumberFormat="1" applyFont="1" applyBorder="1" applyAlignment="1">
      <alignment/>
    </xf>
    <xf numFmtId="43" fontId="16" fillId="0" borderId="36" xfId="38" applyFont="1" applyBorder="1" applyAlignment="1">
      <alignment/>
    </xf>
    <xf numFmtId="43" fontId="16" fillId="0" borderId="36" xfId="38" applyFont="1" applyBorder="1" applyAlignment="1" quotePrefix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43" fontId="16" fillId="0" borderId="0" xfId="38" applyFont="1" applyBorder="1" applyAlignment="1" quotePrefix="1">
      <alignment horizontal="center"/>
    </xf>
    <xf numFmtId="0" fontId="27" fillId="0" borderId="78" xfId="0" applyFont="1" applyBorder="1" applyAlignment="1">
      <alignment/>
    </xf>
    <xf numFmtId="43" fontId="27" fillId="0" borderId="78" xfId="38" applyFont="1" applyBorder="1" applyAlignment="1">
      <alignment/>
    </xf>
    <xf numFmtId="0" fontId="56" fillId="0" borderId="80" xfId="0" applyFont="1" applyBorder="1" applyAlignment="1">
      <alignment/>
    </xf>
    <xf numFmtId="43" fontId="56" fillId="0" borderId="80" xfId="38" applyFont="1" applyBorder="1" applyAlignment="1">
      <alignment horizontal="center"/>
    </xf>
    <xf numFmtId="0" fontId="56" fillId="0" borderId="80" xfId="0" applyFont="1" applyBorder="1" applyAlignment="1" quotePrefix="1">
      <alignment horizontal="center"/>
    </xf>
    <xf numFmtId="43" fontId="56" fillId="0" borderId="80" xfId="38" applyFont="1" applyBorder="1" applyAlignment="1">
      <alignment/>
    </xf>
    <xf numFmtId="43" fontId="56" fillId="0" borderId="24" xfId="38" applyFont="1" applyBorder="1" applyAlignment="1">
      <alignment horizontal="center"/>
    </xf>
    <xf numFmtId="0" fontId="56" fillId="0" borderId="24" xfId="0" applyFont="1" applyBorder="1" applyAlignment="1" quotePrefix="1">
      <alignment horizontal="center"/>
    </xf>
    <xf numFmtId="43" fontId="56" fillId="0" borderId="24" xfId="38" applyFont="1" applyBorder="1" applyAlignment="1">
      <alignment/>
    </xf>
    <xf numFmtId="0" fontId="56" fillId="0" borderId="24" xfId="0" applyFont="1" applyBorder="1" applyAlignment="1">
      <alignment/>
    </xf>
    <xf numFmtId="43" fontId="56" fillId="0" borderId="24" xfId="0" applyNumberFormat="1" applyFont="1" applyBorder="1" applyAlignment="1">
      <alignment/>
    </xf>
    <xf numFmtId="43" fontId="56" fillId="0" borderId="24" xfId="0" applyNumberFormat="1" applyFont="1" applyBorder="1" applyAlignment="1" quotePrefix="1">
      <alignment horizontal="center"/>
    </xf>
    <xf numFmtId="0" fontId="4" fillId="0" borderId="0" xfId="46" applyFont="1">
      <alignment/>
      <protection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4" fillId="0" borderId="27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15" fontId="4" fillId="0" borderId="80" xfId="46" applyNumberFormat="1" applyFont="1" applyBorder="1" applyAlignment="1" quotePrefix="1">
      <alignment horizontal="center"/>
      <protection/>
    </xf>
    <xf numFmtId="0" fontId="4" fillId="0" borderId="93" xfId="46" applyFont="1" applyBorder="1" applyAlignment="1">
      <alignment horizontal="left"/>
      <protection/>
    </xf>
    <xf numFmtId="0" fontId="4" fillId="0" borderId="80" xfId="46" applyFont="1" applyBorder="1" applyAlignment="1">
      <alignment horizontal="center"/>
      <protection/>
    </xf>
    <xf numFmtId="43" fontId="4" fillId="0" borderId="80" xfId="38" applyFont="1" applyBorder="1" applyAlignment="1">
      <alignment horizontal="center"/>
    </xf>
    <xf numFmtId="0" fontId="4" fillId="0" borderId="81" xfId="46" applyFont="1" applyBorder="1" applyAlignment="1">
      <alignment horizontal="center"/>
      <protection/>
    </xf>
    <xf numFmtId="15" fontId="4" fillId="0" borderId="81" xfId="46" applyNumberFormat="1" applyFont="1" applyBorder="1" applyAlignment="1" quotePrefix="1">
      <alignment horizontal="center"/>
      <protection/>
    </xf>
    <xf numFmtId="0" fontId="4" fillId="0" borderId="0" xfId="46" applyFont="1" applyBorder="1" applyAlignment="1">
      <alignment/>
      <protection/>
    </xf>
    <xf numFmtId="0" fontId="4" fillId="0" borderId="81" xfId="46" applyFont="1" applyBorder="1" applyAlignment="1">
      <alignment/>
      <protection/>
    </xf>
    <xf numFmtId="43" fontId="4" fillId="0" borderId="81" xfId="38" applyFont="1" applyBorder="1" applyAlignment="1">
      <alignment horizontal="center"/>
    </xf>
    <xf numFmtId="43" fontId="4" fillId="0" borderId="81" xfId="38" applyFont="1" applyBorder="1" applyAlignment="1">
      <alignment horizontal="left"/>
    </xf>
    <xf numFmtId="0" fontId="4" fillId="0" borderId="81" xfId="46" applyFont="1" applyBorder="1" applyAlignment="1">
      <alignment horizontal="left"/>
      <protection/>
    </xf>
    <xf numFmtId="0" fontId="4" fillId="0" borderId="78" xfId="46" applyFont="1" applyBorder="1" applyAlignment="1">
      <alignment horizontal="left"/>
      <protection/>
    </xf>
    <xf numFmtId="0" fontId="4" fillId="0" borderId="80" xfId="46" applyFont="1" applyBorder="1" applyAlignment="1">
      <alignment horizontal="left"/>
      <protection/>
    </xf>
    <xf numFmtId="0" fontId="63" fillId="0" borderId="94" xfId="0" applyFont="1" applyBorder="1" applyAlignment="1">
      <alignment/>
    </xf>
    <xf numFmtId="0" fontId="6" fillId="0" borderId="81" xfId="46" applyFont="1" applyBorder="1" applyAlignment="1">
      <alignment horizontal="center"/>
      <protection/>
    </xf>
    <xf numFmtId="0" fontId="30" fillId="0" borderId="81" xfId="46" applyFont="1" applyBorder="1" applyAlignment="1">
      <alignment horizontal="left"/>
      <protection/>
    </xf>
    <xf numFmtId="0" fontId="30" fillId="0" borderId="81" xfId="46" applyFont="1" applyBorder="1" applyAlignment="1">
      <alignment horizontal="center"/>
      <protection/>
    </xf>
    <xf numFmtId="43" fontId="30" fillId="0" borderId="81" xfId="38" applyFont="1" applyBorder="1" applyAlignment="1">
      <alignment horizontal="center"/>
    </xf>
    <xf numFmtId="0" fontId="6" fillId="0" borderId="81" xfId="46" applyFont="1" applyBorder="1" applyAlignment="1">
      <alignment horizontal="left"/>
      <protection/>
    </xf>
    <xf numFmtId="0" fontId="52" fillId="0" borderId="0" xfId="0" applyFont="1" applyBorder="1" applyAlignment="1">
      <alignment/>
    </xf>
    <xf numFmtId="0" fontId="16" fillId="0" borderId="78" xfId="46" applyFont="1" applyBorder="1" applyAlignment="1">
      <alignment horizontal="center"/>
      <protection/>
    </xf>
    <xf numFmtId="0" fontId="16" fillId="0" borderId="78" xfId="46" applyFont="1" applyBorder="1" applyAlignment="1">
      <alignment horizontal="left"/>
      <protection/>
    </xf>
    <xf numFmtId="43" fontId="16" fillId="0" borderId="78" xfId="38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95" xfId="0" applyFont="1" applyBorder="1" applyAlignment="1">
      <alignment/>
    </xf>
    <xf numFmtId="0" fontId="16" fillId="0" borderId="94" xfId="46" applyFont="1" applyBorder="1" applyAlignment="1">
      <alignment horizontal="center"/>
      <protection/>
    </xf>
    <xf numFmtId="0" fontId="16" fillId="0" borderId="94" xfId="46" applyFont="1" applyBorder="1" applyAlignment="1">
      <alignment horizontal="left"/>
      <protection/>
    </xf>
    <xf numFmtId="43" fontId="16" fillId="0" borderId="94" xfId="38" applyFont="1" applyBorder="1" applyAlignment="1">
      <alignment horizontal="center"/>
    </xf>
    <xf numFmtId="0" fontId="4" fillId="0" borderId="81" xfId="46" applyFont="1" applyBorder="1" applyAlignment="1" quotePrefix="1">
      <alignment horizontal="center"/>
      <protection/>
    </xf>
    <xf numFmtId="0" fontId="3" fillId="0" borderId="81" xfId="46" applyFont="1" applyBorder="1" applyAlignment="1">
      <alignment/>
      <protection/>
    </xf>
    <xf numFmtId="43" fontId="4" fillId="0" borderId="81" xfId="38" applyFont="1" applyBorder="1" applyAlignment="1">
      <alignment/>
    </xf>
    <xf numFmtId="43" fontId="10" fillId="0" borderId="81" xfId="38" applyFont="1" applyBorder="1" applyAlignment="1">
      <alignment/>
    </xf>
    <xf numFmtId="0" fontId="30" fillId="0" borderId="81" xfId="46" applyFont="1" applyBorder="1" applyAlignment="1" quotePrefix="1">
      <alignment horizontal="center"/>
      <protection/>
    </xf>
    <xf numFmtId="0" fontId="30" fillId="0" borderId="81" xfId="46" applyFont="1" applyBorder="1" applyAlignment="1">
      <alignment/>
      <protection/>
    </xf>
    <xf numFmtId="43" fontId="30" fillId="0" borderId="81" xfId="38" applyFont="1" applyBorder="1" applyAlignment="1">
      <alignment/>
    </xf>
    <xf numFmtId="0" fontId="4" fillId="0" borderId="47" xfId="46" applyFont="1" applyBorder="1">
      <alignment/>
      <protection/>
    </xf>
    <xf numFmtId="0" fontId="6" fillId="0" borderId="47" xfId="46" applyFont="1" applyBorder="1" applyAlignment="1">
      <alignment horizontal="center"/>
      <protection/>
    </xf>
    <xf numFmtId="43" fontId="6" fillId="0" borderId="47" xfId="46" applyNumberFormat="1" applyFont="1" applyBorder="1">
      <alignment/>
      <protection/>
    </xf>
    <xf numFmtId="0" fontId="65" fillId="0" borderId="31" xfId="0" applyFont="1" applyBorder="1" applyAlignment="1">
      <alignment horizontal="right"/>
    </xf>
    <xf numFmtId="0" fontId="65" fillId="0" borderId="31" xfId="0" applyFont="1" applyBorder="1" applyAlignment="1">
      <alignment horizontal="center"/>
    </xf>
    <xf numFmtId="43" fontId="65" fillId="0" borderId="31" xfId="38" applyFont="1" applyBorder="1" applyAlignment="1">
      <alignment/>
    </xf>
    <xf numFmtId="0" fontId="65" fillId="0" borderId="31" xfId="0" applyFont="1" applyBorder="1" applyAlignment="1" quotePrefix="1">
      <alignment horizontal="center"/>
    </xf>
    <xf numFmtId="0" fontId="65" fillId="0" borderId="31" xfId="0" applyFont="1" applyBorder="1" applyAlignment="1">
      <alignment/>
    </xf>
    <xf numFmtId="43" fontId="65" fillId="0" borderId="31" xfId="38" applyFont="1" applyBorder="1" applyAlignment="1">
      <alignment horizontal="right"/>
    </xf>
    <xf numFmtId="0" fontId="65" fillId="0" borderId="31" xfId="0" applyFont="1" applyBorder="1" applyAlignment="1">
      <alignment horizontal="left"/>
    </xf>
    <xf numFmtId="0" fontId="61" fillId="0" borderId="31" xfId="0" applyFont="1" applyBorder="1" applyAlignment="1">
      <alignment horizontal="right"/>
    </xf>
    <xf numFmtId="0" fontId="61" fillId="0" borderId="31" xfId="0" applyFont="1" applyBorder="1" applyAlignment="1">
      <alignment/>
    </xf>
    <xf numFmtId="43" fontId="61" fillId="0" borderId="31" xfId="38" applyFont="1" applyBorder="1" applyAlignment="1">
      <alignment horizontal="right"/>
    </xf>
    <xf numFmtId="0" fontId="61" fillId="0" borderId="31" xfId="0" applyFont="1" applyBorder="1" applyAlignment="1" quotePrefix="1">
      <alignment horizontal="center"/>
    </xf>
    <xf numFmtId="43" fontId="4" fillId="0" borderId="78" xfId="38" applyFont="1" applyBorder="1" applyAlignment="1">
      <alignment horizontal="center"/>
    </xf>
    <xf numFmtId="43" fontId="4" fillId="0" borderId="81" xfId="38" applyFont="1" applyBorder="1" applyAlignment="1">
      <alignment horizontal="center"/>
    </xf>
    <xf numFmtId="0" fontId="4" fillId="0" borderId="81" xfId="0" applyFont="1" applyBorder="1" applyAlignment="1">
      <alignment/>
    </xf>
    <xf numFmtId="43" fontId="4" fillId="0" borderId="81" xfId="38" applyFont="1" applyBorder="1" applyAlignment="1">
      <alignment/>
    </xf>
    <xf numFmtId="43" fontId="3" fillId="0" borderId="0" xfId="38" applyFont="1" applyAlignment="1">
      <alignment/>
    </xf>
    <xf numFmtId="0" fontId="3" fillId="0" borderId="80" xfId="0" applyFont="1" applyBorder="1" applyAlignment="1">
      <alignment horizontal="center"/>
    </xf>
    <xf numFmtId="43" fontId="3" fillId="0" borderId="80" xfId="38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3" fontId="3" fillId="0" borderId="78" xfId="38" applyFont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81" xfId="0" applyFont="1" applyBorder="1" applyAlignment="1">
      <alignment horizontal="center"/>
    </xf>
    <xf numFmtId="43" fontId="3" fillId="0" borderId="81" xfId="38" applyFont="1" applyBorder="1" applyAlignment="1">
      <alignment horizontal="center"/>
    </xf>
    <xf numFmtId="0" fontId="3" fillId="0" borderId="81" xfId="0" applyFont="1" applyBorder="1" applyAlignment="1">
      <alignment/>
    </xf>
    <xf numFmtId="43" fontId="3" fillId="0" borderId="81" xfId="38" applyFont="1" applyBorder="1" applyAlignment="1">
      <alignment/>
    </xf>
    <xf numFmtId="0" fontId="3" fillId="0" borderId="81" xfId="0" applyFont="1" applyBorder="1" applyAlignment="1" quotePrefix="1">
      <alignment horizontal="center"/>
    </xf>
    <xf numFmtId="43" fontId="3" fillId="0" borderId="0" xfId="38" applyFont="1" applyBorder="1" applyAlignment="1">
      <alignment horizontal="right"/>
    </xf>
    <xf numFmtId="43" fontId="14" fillId="0" borderId="81" xfId="38" applyFont="1" applyBorder="1" applyAlignment="1">
      <alignment/>
    </xf>
    <xf numFmtId="43" fontId="3" fillId="0" borderId="81" xfId="38" applyFont="1" applyBorder="1" applyAlignment="1" quotePrefix="1">
      <alignment horizontal="center"/>
    </xf>
    <xf numFmtId="0" fontId="3" fillId="0" borderId="96" xfId="0" applyFont="1" applyBorder="1" applyAlignment="1" quotePrefix="1">
      <alignment horizontal="center"/>
    </xf>
    <xf numFmtId="43" fontId="14" fillId="0" borderId="97" xfId="38" applyFont="1" applyBorder="1" applyAlignment="1">
      <alignment/>
    </xf>
    <xf numFmtId="43" fontId="3" fillId="0" borderId="98" xfId="38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 quotePrefix="1">
      <alignment horizontal="center"/>
    </xf>
    <xf numFmtId="43" fontId="11" fillId="0" borderId="26" xfId="38" applyFont="1" applyBorder="1" applyAlignment="1" quotePrefix="1">
      <alignment horizontal="center"/>
    </xf>
    <xf numFmtId="43" fontId="3" fillId="0" borderId="26" xfId="38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7" xfId="0" applyFont="1" applyBorder="1" applyAlignment="1">
      <alignment horizontal="center"/>
    </xf>
    <xf numFmtId="43" fontId="14" fillId="0" borderId="47" xfId="38" applyFont="1" applyBorder="1" applyAlignment="1">
      <alignment/>
    </xf>
    <xf numFmtId="43" fontId="14" fillId="0" borderId="47" xfId="38" applyFont="1" applyBorder="1" applyAlignment="1" quotePrefix="1">
      <alignment horizontal="center"/>
    </xf>
    <xf numFmtId="43" fontId="66" fillId="0" borderId="0" xfId="38" applyFont="1" applyAlignment="1">
      <alignment/>
    </xf>
    <xf numFmtId="0" fontId="14" fillId="0" borderId="99" xfId="0" applyFont="1" applyBorder="1" applyAlignment="1">
      <alignment/>
    </xf>
    <xf numFmtId="0" fontId="14" fillId="0" borderId="99" xfId="0" applyFont="1" applyBorder="1" applyAlignment="1">
      <alignment horizontal="center"/>
    </xf>
    <xf numFmtId="43" fontId="14" fillId="0" borderId="99" xfId="38" applyFont="1" applyBorder="1" applyAlignment="1">
      <alignment horizontal="center"/>
    </xf>
    <xf numFmtId="43" fontId="14" fillId="0" borderId="99" xfId="38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43" fontId="14" fillId="0" borderId="0" xfId="38" applyFont="1" applyBorder="1" applyAlignment="1">
      <alignment/>
    </xf>
    <xf numFmtId="43" fontId="14" fillId="0" borderId="0" xfId="38" applyFont="1" applyBorder="1" applyAlignment="1" quotePrefix="1">
      <alignment horizontal="center"/>
    </xf>
    <xf numFmtId="43" fontId="3" fillId="0" borderId="81" xfId="38" applyFont="1" applyBorder="1" applyAlignment="1" quotePrefix="1">
      <alignment/>
    </xf>
    <xf numFmtId="0" fontId="11" fillId="0" borderId="97" xfId="0" applyFont="1" applyBorder="1" applyAlignment="1">
      <alignment/>
    </xf>
    <xf numFmtId="0" fontId="11" fillId="0" borderId="97" xfId="0" applyFont="1" applyBorder="1" applyAlignment="1">
      <alignment horizontal="center"/>
    </xf>
    <xf numFmtId="43" fontId="11" fillId="0" borderId="97" xfId="38" applyFont="1" applyBorder="1" applyAlignment="1">
      <alignment/>
    </xf>
    <xf numFmtId="0" fontId="3" fillId="0" borderId="81" xfId="0" applyFont="1" applyBorder="1" applyAlignment="1" quotePrefix="1">
      <alignment/>
    </xf>
    <xf numFmtId="0" fontId="12" fillId="0" borderId="81" xfId="0" applyFont="1" applyBorder="1" applyAlignment="1">
      <alignment/>
    </xf>
    <xf numFmtId="0" fontId="12" fillId="0" borderId="81" xfId="0" applyFont="1" applyBorder="1" applyAlignment="1">
      <alignment horizontal="center"/>
    </xf>
    <xf numFmtId="43" fontId="12" fillId="0" borderId="81" xfId="38" applyFont="1" applyBorder="1" applyAlignment="1">
      <alignment/>
    </xf>
    <xf numFmtId="0" fontId="11" fillId="0" borderId="80" xfId="0" applyFont="1" applyBorder="1" applyAlignment="1">
      <alignment/>
    </xf>
    <xf numFmtId="0" fontId="11" fillId="0" borderId="80" xfId="0" applyFont="1" applyBorder="1" applyAlignment="1">
      <alignment horizontal="center"/>
    </xf>
    <xf numFmtId="43" fontId="11" fillId="0" borderId="80" xfId="38" applyFont="1" applyBorder="1" applyAlignment="1">
      <alignment/>
    </xf>
    <xf numFmtId="0" fontId="14" fillId="0" borderId="100" xfId="0" applyFont="1" applyBorder="1" applyAlignment="1">
      <alignment/>
    </xf>
    <xf numFmtId="0" fontId="14" fillId="0" borderId="100" xfId="0" applyFont="1" applyBorder="1" applyAlignment="1">
      <alignment horizontal="center"/>
    </xf>
    <xf numFmtId="43" fontId="14" fillId="0" borderId="100" xfId="38" applyFont="1" applyBorder="1" applyAlignment="1">
      <alignment/>
    </xf>
    <xf numFmtId="0" fontId="14" fillId="0" borderId="94" xfId="0" applyFont="1" applyBorder="1" applyAlignment="1">
      <alignment/>
    </xf>
    <xf numFmtId="0" fontId="14" fillId="0" borderId="94" xfId="0" applyFont="1" applyBorder="1" applyAlignment="1">
      <alignment horizontal="center"/>
    </xf>
    <xf numFmtId="43" fontId="14" fillId="0" borderId="94" xfId="38" applyFont="1" applyBorder="1" applyAlignment="1">
      <alignment horizontal="center"/>
    </xf>
    <xf numFmtId="43" fontId="14" fillId="0" borderId="94" xfId="38" applyFont="1" applyBorder="1" applyAlignment="1">
      <alignment/>
    </xf>
    <xf numFmtId="43" fontId="14" fillId="0" borderId="0" xfId="38" applyFont="1" applyBorder="1" applyAlignment="1">
      <alignment horizontal="center"/>
    </xf>
    <xf numFmtId="0" fontId="3" fillId="0" borderId="78" xfId="0" applyFont="1" applyBorder="1" applyAlignment="1">
      <alignment/>
    </xf>
    <xf numFmtId="0" fontId="67" fillId="0" borderId="0" xfId="0" applyFont="1" applyAlignment="1">
      <alignment/>
    </xf>
    <xf numFmtId="43" fontId="3" fillId="0" borderId="78" xfId="38" applyFont="1" applyBorder="1" applyAlignment="1">
      <alignment/>
    </xf>
    <xf numFmtId="0" fontId="6" fillId="0" borderId="0" xfId="47" applyFont="1" applyBorder="1">
      <alignment/>
      <protection/>
    </xf>
    <xf numFmtId="0" fontId="6" fillId="0" borderId="0" xfId="47" applyFont="1" applyBorder="1" applyAlignment="1">
      <alignment horizontal="center"/>
      <protection/>
    </xf>
    <xf numFmtId="0" fontId="6" fillId="0" borderId="56" xfId="47" applyFont="1" applyBorder="1" applyAlignment="1">
      <alignment horizontal="center"/>
      <protection/>
    </xf>
    <xf numFmtId="0" fontId="6" fillId="0" borderId="56" xfId="0" applyFont="1" applyBorder="1" applyAlignment="1">
      <alignment horizontal="center"/>
    </xf>
    <xf numFmtId="0" fontId="6" fillId="0" borderId="59" xfId="47" applyFont="1" applyBorder="1" applyAlignment="1">
      <alignment horizontal="center"/>
      <protection/>
    </xf>
    <xf numFmtId="43" fontId="6" fillId="0" borderId="79" xfId="38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4" fillId="0" borderId="56" xfId="47" applyFont="1" applyBorder="1" applyAlignment="1">
      <alignment horizontal="center"/>
      <protection/>
    </xf>
    <xf numFmtId="0" fontId="4" fillId="0" borderId="56" xfId="0" applyFont="1" applyBorder="1" applyAlignment="1">
      <alignment horizontal="center"/>
    </xf>
    <xf numFmtId="0" fontId="4" fillId="0" borderId="79" xfId="47" applyFont="1" applyBorder="1" applyAlignment="1">
      <alignment/>
      <protection/>
    </xf>
    <xf numFmtId="43" fontId="4" fillId="0" borderId="79" xfId="38" applyFont="1" applyBorder="1" applyAlignment="1">
      <alignment/>
    </xf>
    <xf numFmtId="0" fontId="4" fillId="0" borderId="79" xfId="0" applyFont="1" applyBorder="1" applyAlignment="1">
      <alignment/>
    </xf>
    <xf numFmtId="0" fontId="4" fillId="0" borderId="59" xfId="47" applyFont="1" applyBorder="1" applyAlignment="1">
      <alignment horizontal="left" indent="3"/>
      <protection/>
    </xf>
    <xf numFmtId="43" fontId="4" fillId="0" borderId="59" xfId="38" applyFont="1" applyBorder="1" applyAlignment="1">
      <alignment/>
    </xf>
    <xf numFmtId="0" fontId="4" fillId="0" borderId="59" xfId="0" applyFont="1" applyBorder="1" applyAlignment="1">
      <alignment/>
    </xf>
    <xf numFmtId="0" fontId="4" fillId="0" borderId="10" xfId="47" applyFont="1" applyBorder="1" applyAlignment="1">
      <alignment horizontal="center"/>
      <protection/>
    </xf>
    <xf numFmtId="43" fontId="4" fillId="0" borderId="10" xfId="47" applyNumberFormat="1" applyFont="1" applyBorder="1">
      <alignment/>
      <protection/>
    </xf>
    <xf numFmtId="43" fontId="4" fillId="0" borderId="10" xfId="0" applyNumberFormat="1" applyFont="1" applyBorder="1" applyAlignment="1">
      <alignment/>
    </xf>
    <xf numFmtId="0" fontId="4" fillId="0" borderId="0" xfId="47" applyFont="1" applyBorder="1" applyAlignment="1">
      <alignment horizontal="center"/>
      <protection/>
    </xf>
    <xf numFmtId="43" fontId="4" fillId="0" borderId="0" xfId="47" applyNumberFormat="1" applyFont="1" applyBorder="1">
      <alignment/>
      <protection/>
    </xf>
    <xf numFmtId="0" fontId="68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95" xfId="47" applyFont="1" applyBorder="1">
      <alignment/>
      <protection/>
    </xf>
    <xf numFmtId="0" fontId="4" fillId="0" borderId="95" xfId="47" applyFont="1" applyBorder="1" applyAlignment="1">
      <alignment horizontal="center"/>
      <protection/>
    </xf>
    <xf numFmtId="0" fontId="0" fillId="0" borderId="95" xfId="0" applyFont="1" applyBorder="1" applyAlignment="1">
      <alignment horizontal="center"/>
    </xf>
    <xf numFmtId="0" fontId="4" fillId="0" borderId="80" xfId="47" applyFont="1" applyBorder="1" applyAlignment="1">
      <alignment horizontal="center"/>
      <protection/>
    </xf>
    <xf numFmtId="0" fontId="0" fillId="0" borderId="80" xfId="0" applyFont="1" applyBorder="1" applyAlignment="1">
      <alignment horizontal="center"/>
    </xf>
    <xf numFmtId="0" fontId="4" fillId="0" borderId="78" xfId="47" applyFont="1" applyBorder="1">
      <alignment/>
      <protection/>
    </xf>
    <xf numFmtId="0" fontId="4" fillId="0" borderId="78" xfId="47" applyFont="1" applyBorder="1" applyAlignment="1">
      <alignment horizontal="center"/>
      <protection/>
    </xf>
    <xf numFmtId="0" fontId="69" fillId="0" borderId="78" xfId="0" applyFont="1" applyBorder="1" applyAlignment="1">
      <alignment horizontal="center"/>
    </xf>
    <xf numFmtId="0" fontId="4" fillId="0" borderId="79" xfId="47" applyFont="1" applyBorder="1">
      <alignment/>
      <protection/>
    </xf>
    <xf numFmtId="0" fontId="4" fillId="0" borderId="79" xfId="0" applyFont="1" applyBorder="1" applyAlignment="1">
      <alignment horizontal="center"/>
    </xf>
    <xf numFmtId="0" fontId="4" fillId="0" borderId="26" xfId="47" applyFont="1" applyBorder="1" applyAlignment="1">
      <alignment horizontal="center"/>
      <protection/>
    </xf>
    <xf numFmtId="43" fontId="4" fillId="0" borderId="26" xfId="47" applyNumberFormat="1" applyFont="1" applyBorder="1">
      <alignment/>
      <protection/>
    </xf>
    <xf numFmtId="0" fontId="4" fillId="0" borderId="80" xfId="0" applyFont="1" applyBorder="1" applyAlignment="1">
      <alignment/>
    </xf>
    <xf numFmtId="0" fontId="4" fillId="0" borderId="80" xfId="47" applyFont="1" applyBorder="1">
      <alignment/>
      <protection/>
    </xf>
    <xf numFmtId="0" fontId="4" fillId="0" borderId="101" xfId="47" applyFont="1" applyBorder="1">
      <alignment/>
      <protection/>
    </xf>
    <xf numFmtId="43" fontId="4" fillId="0" borderId="81" xfId="38" applyFont="1" applyBorder="1" applyAlignment="1">
      <alignment/>
    </xf>
    <xf numFmtId="43" fontId="4" fillId="0" borderId="101" xfId="38" applyFont="1" applyBorder="1" applyAlignment="1">
      <alignment/>
    </xf>
    <xf numFmtId="0" fontId="4" fillId="0" borderId="101" xfId="0" applyFont="1" applyBorder="1" applyAlignment="1">
      <alignment horizontal="center"/>
    </xf>
    <xf numFmtId="43" fontId="4" fillId="0" borderId="102" xfId="47" applyNumberFormat="1" applyFont="1" applyBorder="1">
      <alignment/>
      <protection/>
    </xf>
    <xf numFmtId="43" fontId="4" fillId="0" borderId="55" xfId="38" applyFont="1" applyBorder="1" applyAlignment="1">
      <alignment/>
    </xf>
    <xf numFmtId="43" fontId="4" fillId="0" borderId="57" xfId="38" applyFont="1" applyBorder="1" applyAlignment="1">
      <alignment/>
    </xf>
    <xf numFmtId="0" fontId="6" fillId="0" borderId="94" xfId="0" applyFont="1" applyBorder="1" applyAlignment="1">
      <alignment horizontal="right"/>
    </xf>
    <xf numFmtId="0" fontId="6" fillId="0" borderId="94" xfId="0" applyFont="1" applyBorder="1" applyAlignment="1">
      <alignment/>
    </xf>
    <xf numFmtId="43" fontId="6" fillId="0" borderId="94" xfId="0" applyNumberFormat="1" applyFont="1" applyBorder="1" applyAlignment="1">
      <alignment/>
    </xf>
    <xf numFmtId="43" fontId="6" fillId="0" borderId="94" xfId="38" applyFont="1" applyBorder="1" applyAlignment="1">
      <alignment/>
    </xf>
    <xf numFmtId="0" fontId="70" fillId="0" borderId="24" xfId="0" applyFont="1" applyBorder="1" applyAlignment="1" quotePrefix="1">
      <alignment/>
    </xf>
    <xf numFmtId="0" fontId="53" fillId="0" borderId="24" xfId="0" applyFont="1" applyBorder="1" applyAlignment="1" quotePrefix="1">
      <alignment/>
    </xf>
    <xf numFmtId="0" fontId="13" fillId="0" borderId="60" xfId="0" applyFont="1" applyBorder="1" applyAlignment="1">
      <alignment/>
    </xf>
    <xf numFmtId="0" fontId="30" fillId="0" borderId="24" xfId="0" applyFont="1" applyBorder="1" applyAlignment="1">
      <alignment horizontal="center"/>
    </xf>
    <xf numFmtId="43" fontId="30" fillId="0" borderId="24" xfId="38" applyFont="1" applyBorder="1" applyAlignment="1">
      <alignment/>
    </xf>
    <xf numFmtId="43" fontId="30" fillId="0" borderId="100" xfId="38" applyFont="1" applyBorder="1" applyAlignment="1">
      <alignment/>
    </xf>
    <xf numFmtId="0" fontId="30" fillId="0" borderId="24" xfId="0" applyFont="1" applyBorder="1" applyAlignment="1">
      <alignment/>
    </xf>
    <xf numFmtId="0" fontId="30" fillId="0" borderId="24" xfId="0" applyFont="1" applyBorder="1" applyAlignment="1" quotePrefix="1">
      <alignment horizontal="center"/>
    </xf>
    <xf numFmtId="43" fontId="30" fillId="0" borderId="24" xfId="0" applyNumberFormat="1" applyFont="1" applyBorder="1" applyAlignment="1">
      <alignment/>
    </xf>
    <xf numFmtId="0" fontId="63" fillId="0" borderId="96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/>
    </xf>
    <xf numFmtId="0" fontId="6" fillId="0" borderId="81" xfId="0" applyFont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78" xfId="0" applyFont="1" applyBorder="1" applyAlignment="1">
      <alignment/>
    </xf>
    <xf numFmtId="0" fontId="6" fillId="0" borderId="78" xfId="0" applyFont="1" applyBorder="1" applyAlignment="1">
      <alignment horizontal="center"/>
    </xf>
    <xf numFmtId="43" fontId="4" fillId="0" borderId="80" xfId="38" applyFont="1" applyBorder="1" applyAlignment="1">
      <alignment/>
    </xf>
    <xf numFmtId="43" fontId="16" fillId="0" borderId="80" xfId="38" applyFont="1" applyBorder="1" applyAlignment="1">
      <alignment/>
    </xf>
    <xf numFmtId="0" fontId="16" fillId="0" borderId="80" xfId="0" applyFont="1" applyBorder="1" applyAlignment="1">
      <alignment/>
    </xf>
    <xf numFmtId="0" fontId="4" fillId="0" borderId="81" xfId="0" applyFont="1" applyBorder="1" applyAlignment="1">
      <alignment horizontal="center"/>
    </xf>
    <xf numFmtId="0" fontId="4" fillId="0" borderId="81" xfId="0" applyFont="1" applyBorder="1" applyAlignment="1" quotePrefix="1">
      <alignment horizontal="center"/>
    </xf>
    <xf numFmtId="43" fontId="4" fillId="0" borderId="81" xfId="0" applyNumberFormat="1" applyFont="1" applyBorder="1" applyAlignment="1">
      <alignment/>
    </xf>
    <xf numFmtId="43" fontId="0" fillId="0" borderId="0" xfId="0" applyNumberFormat="1" applyAlignment="1">
      <alignment/>
    </xf>
    <xf numFmtId="43" fontId="4" fillId="0" borderId="81" xfId="38" applyFont="1" applyBorder="1" applyAlignment="1" quotePrefix="1">
      <alignment horizontal="right"/>
    </xf>
    <xf numFmtId="43" fontId="62" fillId="0" borderId="81" xfId="38" applyFont="1" applyBorder="1" applyAlignment="1">
      <alignment/>
    </xf>
    <xf numFmtId="0" fontId="4" fillId="0" borderId="103" xfId="0" applyFont="1" applyBorder="1" applyAlignment="1">
      <alignment/>
    </xf>
    <xf numFmtId="0" fontId="4" fillId="0" borderId="103" xfId="0" applyFont="1" applyBorder="1" applyAlignment="1">
      <alignment horizontal="center"/>
    </xf>
    <xf numFmtId="43" fontId="4" fillId="0" borderId="103" xfId="0" applyNumberFormat="1" applyFont="1" applyBorder="1" applyAlignment="1">
      <alignment/>
    </xf>
    <xf numFmtId="0" fontId="4" fillId="0" borderId="104" xfId="0" applyFont="1" applyBorder="1" applyAlignment="1">
      <alignment/>
    </xf>
    <xf numFmtId="43" fontId="6" fillId="0" borderId="26" xfId="0" applyNumberFormat="1" applyFont="1" applyBorder="1" applyAlignment="1">
      <alignment/>
    </xf>
    <xf numFmtId="0" fontId="16" fillId="0" borderId="80" xfId="0" applyFont="1" applyBorder="1" applyAlignment="1">
      <alignment horizontal="center"/>
    </xf>
    <xf numFmtId="43" fontId="0" fillId="0" borderId="0" xfId="38" applyAlignment="1">
      <alignment/>
    </xf>
    <xf numFmtId="0" fontId="16" fillId="0" borderId="81" xfId="0" applyFont="1" applyBorder="1" applyAlignment="1">
      <alignment horizontal="center"/>
    </xf>
    <xf numFmtId="0" fontId="62" fillId="0" borderId="81" xfId="0" applyFont="1" applyBorder="1" applyAlignment="1">
      <alignment/>
    </xf>
    <xf numFmtId="0" fontId="16" fillId="0" borderId="81" xfId="0" applyFont="1" applyBorder="1" applyAlignment="1">
      <alignment/>
    </xf>
    <xf numFmtId="0" fontId="4" fillId="0" borderId="26" xfId="0" applyFont="1" applyBorder="1" applyAlignment="1">
      <alignment/>
    </xf>
    <xf numFmtId="0" fontId="71" fillId="0" borderId="26" xfId="0" applyFont="1" applyBorder="1" applyAlignment="1">
      <alignment/>
    </xf>
    <xf numFmtId="43" fontId="71" fillId="0" borderId="26" xfId="0" applyNumberFormat="1" applyFont="1" applyBorder="1" applyAlignment="1">
      <alignment/>
    </xf>
    <xf numFmtId="0" fontId="72" fillId="0" borderId="104" xfId="0" applyFont="1" applyBorder="1" applyAlignment="1">
      <alignment/>
    </xf>
    <xf numFmtId="0" fontId="16" fillId="0" borderId="50" xfId="0" applyFont="1" applyBorder="1" applyAlignment="1">
      <alignment/>
    </xf>
    <xf numFmtId="0" fontId="71" fillId="0" borderId="80" xfId="0" applyFont="1" applyBorder="1" applyAlignment="1">
      <alignment horizontal="center"/>
    </xf>
    <xf numFmtId="43" fontId="6" fillId="0" borderId="80" xfId="38" applyFont="1" applyBorder="1" applyAlignment="1">
      <alignment/>
    </xf>
    <xf numFmtId="0" fontId="16" fillId="0" borderId="105" xfId="0" applyFont="1" applyBorder="1" applyAlignment="1">
      <alignment horizontal="right"/>
    </xf>
    <xf numFmtId="43" fontId="6" fillId="0" borderId="80" xfId="0" applyNumberFormat="1" applyFont="1" applyBorder="1" applyAlignment="1">
      <alignment/>
    </xf>
    <xf numFmtId="43" fontId="4" fillId="0" borderId="80" xfId="0" applyNumberFormat="1" applyFont="1" applyBorder="1" applyAlignment="1">
      <alignment/>
    </xf>
    <xf numFmtId="43" fontId="71" fillId="0" borderId="106" xfId="38" applyFont="1" applyBorder="1" applyAlignment="1">
      <alignment/>
    </xf>
    <xf numFmtId="0" fontId="71" fillId="0" borderId="107" xfId="0" applyFont="1" applyBorder="1" applyAlignment="1">
      <alignment horizontal="center"/>
    </xf>
    <xf numFmtId="0" fontId="72" fillId="0" borderId="108" xfId="0" applyFont="1" applyBorder="1" applyAlignment="1">
      <alignment/>
    </xf>
    <xf numFmtId="43" fontId="71" fillId="0" borderId="106" xfId="0" applyNumberFormat="1" applyFont="1" applyBorder="1" applyAlignment="1">
      <alignment/>
    </xf>
    <xf numFmtId="43" fontId="16" fillId="0" borderId="80" xfId="0" applyNumberFormat="1" applyFont="1" applyBorder="1" applyAlignment="1">
      <alignment/>
    </xf>
    <xf numFmtId="43" fontId="4" fillId="0" borderId="78" xfId="38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8" xfId="0" applyFont="1" applyBorder="1" applyAlignment="1">
      <alignment horizontal="center"/>
    </xf>
    <xf numFmtId="43" fontId="4" fillId="0" borderId="78" xfId="0" applyNumberFormat="1" applyFont="1" applyBorder="1" applyAlignment="1">
      <alignment/>
    </xf>
    <xf numFmtId="43" fontId="6" fillId="0" borderId="0" xfId="0" applyNumberFormat="1" applyFont="1" applyBorder="1" applyAlignment="1">
      <alignment horizontal="center"/>
    </xf>
    <xf numFmtId="0" fontId="16" fillId="0" borderId="26" xfId="0" applyFont="1" applyBorder="1" applyAlignment="1">
      <alignment horizontal="right"/>
    </xf>
    <xf numFmtId="0" fontId="30" fillId="0" borderId="26" xfId="0" applyFont="1" applyBorder="1" applyAlignment="1">
      <alignment horizontal="center"/>
    </xf>
    <xf numFmtId="0" fontId="30" fillId="0" borderId="78" xfId="0" applyFont="1" applyBorder="1" applyAlignment="1">
      <alignment/>
    </xf>
    <xf numFmtId="43" fontId="30" fillId="0" borderId="26" xfId="0" applyNumberFormat="1" applyFont="1" applyBorder="1" applyAlignment="1">
      <alignment/>
    </xf>
    <xf numFmtId="0" fontId="4" fillId="0" borderId="80" xfId="0" applyFont="1" applyBorder="1" applyAlignment="1" quotePrefix="1">
      <alignment horizontal="center"/>
    </xf>
    <xf numFmtId="43" fontId="16" fillId="0" borderId="81" xfId="38" applyFont="1" applyBorder="1" applyAlignment="1">
      <alignment/>
    </xf>
    <xf numFmtId="43" fontId="16" fillId="0" borderId="0" xfId="0" applyNumberFormat="1" applyFont="1" applyBorder="1" applyAlignment="1">
      <alignment horizontal="center"/>
    </xf>
    <xf numFmtId="0" fontId="16" fillId="0" borderId="104" xfId="0" applyFont="1" applyBorder="1" applyAlignment="1">
      <alignment horizontal="center"/>
    </xf>
    <xf numFmtId="43" fontId="16" fillId="0" borderId="96" xfId="0" applyNumberFormat="1" applyFont="1" applyBorder="1" applyAlignment="1">
      <alignment/>
    </xf>
    <xf numFmtId="43" fontId="6" fillId="0" borderId="81" xfId="38" applyFont="1" applyBorder="1" applyAlignment="1">
      <alignment/>
    </xf>
    <xf numFmtId="43" fontId="62" fillId="0" borderId="78" xfId="38" applyFont="1" applyBorder="1" applyAlignment="1">
      <alignment/>
    </xf>
    <xf numFmtId="0" fontId="62" fillId="0" borderId="78" xfId="0" applyFont="1" applyBorder="1" applyAlignment="1">
      <alignment/>
    </xf>
    <xf numFmtId="43" fontId="4" fillId="0" borderId="52" xfId="38" applyFont="1" applyBorder="1" applyAlignment="1">
      <alignment/>
    </xf>
    <xf numFmtId="0" fontId="29" fillId="0" borderId="0" xfId="0" applyFont="1" applyBorder="1" applyAlignment="1">
      <alignment/>
    </xf>
    <xf numFmtId="43" fontId="29" fillId="0" borderId="0" xfId="38" applyFont="1" applyBorder="1" applyAlignment="1">
      <alignment/>
    </xf>
    <xf numFmtId="0" fontId="29" fillId="0" borderId="0" xfId="47" applyFont="1" applyBorder="1" applyAlignment="1">
      <alignment horizontal="center"/>
      <protection/>
    </xf>
    <xf numFmtId="43" fontId="29" fillId="0" borderId="37" xfId="47" applyNumberFormat="1" applyFont="1" applyBorder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 horizontal="right"/>
    </xf>
    <xf numFmtId="43" fontId="4" fillId="0" borderId="95" xfId="38" applyFont="1" applyBorder="1" applyAlignment="1">
      <alignment/>
    </xf>
    <xf numFmtId="43" fontId="4" fillId="0" borderId="109" xfId="0" applyNumberFormat="1" applyFont="1" applyBorder="1" applyAlignment="1">
      <alignment/>
    </xf>
    <xf numFmtId="43" fontId="4" fillId="0" borderId="27" xfId="38" applyFont="1" applyBorder="1" applyAlignment="1">
      <alignment horizontal="left"/>
    </xf>
    <xf numFmtId="43" fontId="4" fillId="0" borderId="27" xfId="38" applyFont="1" applyBorder="1" applyAlignment="1">
      <alignment/>
    </xf>
    <xf numFmtId="0" fontId="4" fillId="0" borderId="90" xfId="0" applyFont="1" applyBorder="1" applyAlignment="1">
      <alignment horizontal="center"/>
    </xf>
    <xf numFmtId="43" fontId="4" fillId="0" borderId="90" xfId="38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43" fontId="4" fillId="0" borderId="28" xfId="38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43" fontId="17" fillId="0" borderId="78" xfId="38" applyFont="1" applyBorder="1" applyAlignment="1">
      <alignment/>
    </xf>
    <xf numFmtId="43" fontId="17" fillId="0" borderId="81" xfId="38" applyFont="1" applyBorder="1" applyAlignment="1">
      <alignment/>
    </xf>
    <xf numFmtId="43" fontId="17" fillId="0" borderId="81" xfId="38" applyFont="1" applyBorder="1" applyAlignment="1">
      <alignment horizontal="left"/>
    </xf>
    <xf numFmtId="0" fontId="6" fillId="0" borderId="80" xfId="0" applyFont="1" applyBorder="1" applyAlignment="1">
      <alignment horizontal="center"/>
    </xf>
    <xf numFmtId="0" fontId="6" fillId="0" borderId="78" xfId="0" applyFont="1" applyBorder="1" applyAlignment="1">
      <alignment/>
    </xf>
    <xf numFmtId="43" fontId="6" fillId="0" borderId="78" xfId="38" applyFont="1" applyBorder="1" applyAlignment="1">
      <alignment/>
    </xf>
    <xf numFmtId="0" fontId="6" fillId="0" borderId="81" xfId="0" applyFont="1" applyBorder="1" applyAlignment="1">
      <alignment horizontal="center"/>
    </xf>
    <xf numFmtId="0" fontId="6" fillId="0" borderId="81" xfId="0" applyFont="1" applyBorder="1" applyAlignment="1">
      <alignment/>
    </xf>
    <xf numFmtId="43" fontId="6" fillId="0" borderId="81" xfId="38" applyFont="1" applyBorder="1" applyAlignment="1">
      <alignment/>
    </xf>
    <xf numFmtId="43" fontId="6" fillId="0" borderId="81" xfId="38" applyFont="1" applyBorder="1" applyAlignment="1">
      <alignment horizontal="center"/>
    </xf>
    <xf numFmtId="43" fontId="6" fillId="0" borderId="80" xfId="38" applyFont="1" applyBorder="1" applyAlignment="1">
      <alignment horizontal="center"/>
    </xf>
    <xf numFmtId="43" fontId="6" fillId="0" borderId="80" xfId="38" applyFont="1" applyBorder="1" applyAlignment="1">
      <alignment/>
    </xf>
    <xf numFmtId="0" fontId="28" fillId="0" borderId="0" xfId="0" applyFont="1" applyBorder="1" applyAlignment="1">
      <alignment/>
    </xf>
    <xf numFmtId="43" fontId="28" fillId="0" borderId="0" xfId="38" applyFont="1" applyBorder="1" applyAlignment="1">
      <alignment/>
    </xf>
    <xf numFmtId="0" fontId="73" fillId="0" borderId="0" xfId="0" applyFont="1" applyBorder="1" applyAlignment="1">
      <alignment/>
    </xf>
    <xf numFmtId="43" fontId="28" fillId="0" borderId="0" xfId="38" applyFont="1" applyAlignment="1">
      <alignment/>
    </xf>
    <xf numFmtId="43" fontId="28" fillId="0" borderId="110" xfId="38" applyFont="1" applyBorder="1" applyAlignment="1">
      <alignment/>
    </xf>
    <xf numFmtId="0" fontId="6" fillId="0" borderId="56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>
      <alignment horizontal="left"/>
    </xf>
    <xf numFmtId="43" fontId="30" fillId="0" borderId="59" xfId="38" applyFont="1" applyBorder="1" applyAlignment="1">
      <alignment/>
    </xf>
    <xf numFmtId="17" fontId="6" fillId="0" borderId="79" xfId="46" applyNumberFormat="1" applyFont="1" applyBorder="1" applyAlignment="1">
      <alignment horizontal="center"/>
      <protection/>
    </xf>
    <xf numFmtId="0" fontId="6" fillId="0" borderId="79" xfId="46" applyFont="1" applyBorder="1" applyAlignment="1">
      <alignment/>
      <protection/>
    </xf>
    <xf numFmtId="0" fontId="6" fillId="0" borderId="79" xfId="0" applyFont="1" applyBorder="1" applyAlignment="1">
      <alignment horizontal="center"/>
    </xf>
    <xf numFmtId="0" fontId="6" fillId="0" borderId="79" xfId="0" applyFont="1" applyBorder="1" applyAlignment="1">
      <alignment horizontal="left"/>
    </xf>
    <xf numFmtId="0" fontId="33" fillId="0" borderId="79" xfId="0" applyFont="1" applyBorder="1" applyAlignment="1">
      <alignment horizontal="left"/>
    </xf>
    <xf numFmtId="0" fontId="4" fillId="0" borderId="79" xfId="46" applyFont="1" applyBorder="1" applyAlignment="1">
      <alignment horizontal="left"/>
      <protection/>
    </xf>
    <xf numFmtId="0" fontId="6" fillId="0" borderId="79" xfId="46" applyFont="1" applyBorder="1" applyAlignment="1">
      <alignment horizontal="center"/>
      <protection/>
    </xf>
    <xf numFmtId="0" fontId="4" fillId="0" borderId="79" xfId="46" applyFont="1" applyBorder="1" applyAlignment="1">
      <alignment/>
      <protection/>
    </xf>
    <xf numFmtId="43" fontId="4" fillId="0" borderId="79" xfId="38" applyFont="1" applyBorder="1" applyAlignment="1">
      <alignment horizontal="left"/>
    </xf>
    <xf numFmtId="43" fontId="4" fillId="0" borderId="79" xfId="38" applyFont="1" applyBorder="1" applyAlignment="1">
      <alignment horizontal="center"/>
    </xf>
    <xf numFmtId="43" fontId="4" fillId="0" borderId="59" xfId="38" applyFont="1" applyBorder="1" applyAlignment="1">
      <alignment/>
    </xf>
    <xf numFmtId="17" fontId="6" fillId="0" borderId="79" xfId="46" applyNumberFormat="1" applyFont="1" applyBorder="1" applyAlignment="1" quotePrefix="1">
      <alignment horizontal="center"/>
      <protection/>
    </xf>
    <xf numFmtId="0" fontId="18" fillId="0" borderId="80" xfId="0" applyFont="1" applyBorder="1" applyAlignment="1">
      <alignment horizontal="left"/>
    </xf>
    <xf numFmtId="0" fontId="18" fillId="0" borderId="80" xfId="0" applyFont="1" applyBorder="1" applyAlignment="1">
      <alignment horizontal="center"/>
    </xf>
    <xf numFmtId="43" fontId="17" fillId="0" borderId="80" xfId="0" applyNumberFormat="1" applyFont="1" applyBorder="1" applyAlignment="1">
      <alignment/>
    </xf>
    <xf numFmtId="0" fontId="17" fillId="0" borderId="78" xfId="0" applyFont="1" applyBorder="1" applyAlignment="1">
      <alignment horizontal="left"/>
    </xf>
    <xf numFmtId="43" fontId="17" fillId="0" borderId="24" xfId="38" applyFont="1" applyBorder="1" applyAlignment="1">
      <alignment/>
    </xf>
    <xf numFmtId="0" fontId="33" fillId="0" borderId="24" xfId="0" applyFont="1" applyBorder="1" applyAlignment="1">
      <alignment horizontal="left"/>
    </xf>
    <xf numFmtId="0" fontId="4" fillId="0" borderId="24" xfId="46" applyFont="1" applyBorder="1" applyAlignment="1">
      <alignment/>
      <protection/>
    </xf>
    <xf numFmtId="0" fontId="33" fillId="0" borderId="24" xfId="0" applyFont="1" applyBorder="1" applyAlignment="1">
      <alignment/>
    </xf>
    <xf numFmtId="0" fontId="33" fillId="0" borderId="81" xfId="0" applyFont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111" xfId="38" applyFont="1" applyBorder="1" applyAlignment="1">
      <alignment/>
    </xf>
    <xf numFmtId="0" fontId="18" fillId="0" borderId="78" xfId="0" applyFont="1" applyBorder="1" applyAlignment="1">
      <alignment/>
    </xf>
    <xf numFmtId="43" fontId="18" fillId="0" borderId="78" xfId="38" applyFont="1" applyBorder="1" applyAlignment="1">
      <alignment/>
    </xf>
    <xf numFmtId="0" fontId="18" fillId="0" borderId="24" xfId="0" applyFont="1" applyBorder="1" applyAlignment="1">
      <alignment/>
    </xf>
    <xf numFmtId="43" fontId="18" fillId="0" borderId="24" xfId="38" applyFont="1" applyBorder="1" applyAlignment="1">
      <alignment/>
    </xf>
    <xf numFmtId="0" fontId="74" fillId="0" borderId="80" xfId="0" applyFont="1" applyBorder="1" applyAlignment="1">
      <alignment/>
    </xf>
    <xf numFmtId="43" fontId="61" fillId="0" borderId="31" xfId="38" applyFont="1" applyBorder="1" applyAlignment="1">
      <alignment/>
    </xf>
    <xf numFmtId="0" fontId="26" fillId="0" borderId="61" xfId="0" applyFont="1" applyBorder="1" applyAlignment="1">
      <alignment horizontal="left"/>
    </xf>
    <xf numFmtId="0" fontId="17" fillId="0" borderId="61" xfId="0" applyFont="1" applyBorder="1" applyAlignment="1">
      <alignment/>
    </xf>
    <xf numFmtId="0" fontId="17" fillId="0" borderId="81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78" xfId="0" applyFont="1" applyBorder="1" applyAlignment="1">
      <alignment/>
    </xf>
    <xf numFmtId="43" fontId="17" fillId="0" borderId="112" xfId="38" applyFont="1" applyBorder="1" applyAlignment="1">
      <alignment/>
    </xf>
    <xf numFmtId="43" fontId="17" fillId="0" borderId="113" xfId="38" applyFont="1" applyBorder="1" applyAlignment="1">
      <alignment/>
    </xf>
    <xf numFmtId="43" fontId="18" fillId="0" borderId="112" xfId="38" applyFont="1" applyBorder="1" applyAlignment="1">
      <alignment/>
    </xf>
    <xf numFmtId="0" fontId="28" fillId="0" borderId="0" xfId="0" applyFont="1" applyBorder="1" applyAlignment="1" quotePrefix="1">
      <alignment horizontal="center"/>
    </xf>
    <xf numFmtId="0" fontId="28" fillId="0" borderId="0" xfId="0" applyFont="1" applyBorder="1" applyAlignment="1" quotePrefix="1">
      <alignment horizontal="left"/>
    </xf>
    <xf numFmtId="43" fontId="21" fillId="0" borderId="37" xfId="38" applyFont="1" applyBorder="1" applyAlignment="1">
      <alignment/>
    </xf>
    <xf numFmtId="43" fontId="21" fillId="0" borderId="114" xfId="0" applyNumberFormat="1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 quotePrefix="1">
      <alignment/>
    </xf>
    <xf numFmtId="0" fontId="79" fillId="0" borderId="21" xfId="0" applyFont="1" applyBorder="1" applyAlignment="1">
      <alignment/>
    </xf>
    <xf numFmtId="43" fontId="79" fillId="0" borderId="21" xfId="38" applyFont="1" applyBorder="1" applyAlignment="1">
      <alignment/>
    </xf>
    <xf numFmtId="43" fontId="79" fillId="0" borderId="79" xfId="38" applyFont="1" applyBorder="1" applyAlignment="1">
      <alignment/>
    </xf>
    <xf numFmtId="0" fontId="3" fillId="0" borderId="21" xfId="0" applyFont="1" applyBorder="1" applyAlignment="1">
      <alignment/>
    </xf>
    <xf numFmtId="0" fontId="80" fillId="0" borderId="79" xfId="0" applyFont="1" applyBorder="1" applyAlignment="1">
      <alignment/>
    </xf>
    <xf numFmtId="0" fontId="25" fillId="0" borderId="0" xfId="47" applyFont="1" applyAlignment="1">
      <alignment horizontal="left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กติ_Sheet8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2152650</xdr:colOff>
      <xdr:row>0</xdr:row>
      <xdr:rowOff>228600</xdr:rowOff>
    </xdr:from>
    <xdr:to>
      <xdr:col>0</xdr:col>
      <xdr:colOff>4314825</xdr:colOff>
      <xdr:row>1</xdr:row>
      <xdr:rowOff>2305050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219075"/>
          <a:ext cx="21621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view="pageBreakPreview" zoomScaleSheetLayoutView="100" zoomScalePageLayoutView="0" workbookViewId="0" topLeftCell="A43">
      <selection activeCell="A92" sqref="A92"/>
    </sheetView>
  </sheetViews>
  <sheetFormatPr defaultColWidth="9.140625" defaultRowHeight="21.75"/>
  <cols>
    <col min="1" max="1" width="52.00390625" style="762" customWidth="1"/>
    <col min="2" max="2" width="9.00390625" style="762" customWidth="1"/>
    <col min="3" max="3" width="16.140625" style="762" customWidth="1"/>
    <col min="4" max="4" width="16.57421875" style="762" customWidth="1"/>
    <col min="5" max="5" width="20.28125" style="708" customWidth="1"/>
    <col min="6" max="6" width="26.00390625" style="708" customWidth="1"/>
    <col min="7" max="7" width="15.8515625" style="45" customWidth="1"/>
    <col min="8" max="16384" width="9.140625" style="45" customWidth="1"/>
  </cols>
  <sheetData>
    <row r="1" spans="1:4" ht="18">
      <c r="A1" s="45" t="s">
        <v>116</v>
      </c>
      <c r="B1" s="45"/>
      <c r="C1" s="708"/>
      <c r="D1" s="708"/>
    </row>
    <row r="2" spans="1:4" ht="18">
      <c r="A2" s="45" t="s">
        <v>288</v>
      </c>
      <c r="B2" s="45"/>
      <c r="C2" s="708"/>
      <c r="D2" s="708"/>
    </row>
    <row r="3" spans="1:4" ht="18.75" thickBot="1">
      <c r="A3" s="45" t="s">
        <v>259</v>
      </c>
      <c r="B3" s="45"/>
      <c r="C3" s="708"/>
      <c r="D3" s="708"/>
    </row>
    <row r="4" spans="1:4" ht="18">
      <c r="A4" s="709" t="s">
        <v>117</v>
      </c>
      <c r="B4" s="709" t="s">
        <v>118</v>
      </c>
      <c r="C4" s="710" t="s">
        <v>119</v>
      </c>
      <c r="D4" s="710" t="s">
        <v>120</v>
      </c>
    </row>
    <row r="5" spans="1:4" ht="18.75" thickBot="1">
      <c r="A5" s="711"/>
      <c r="B5" s="711" t="s">
        <v>123</v>
      </c>
      <c r="C5" s="712"/>
      <c r="D5" s="712"/>
    </row>
    <row r="6" spans="1:4" ht="18">
      <c r="A6" s="713" t="s">
        <v>260</v>
      </c>
      <c r="B6" s="714"/>
      <c r="C6" s="715">
        <v>582766.11</v>
      </c>
      <c r="D6" s="715"/>
    </row>
    <row r="7" spans="1:4" ht="18">
      <c r="A7" s="716" t="s">
        <v>124</v>
      </c>
      <c r="B7" s="714"/>
      <c r="C7" s="717"/>
      <c r="D7" s="717"/>
    </row>
    <row r="8" spans="1:6" ht="18">
      <c r="A8" s="716" t="s">
        <v>808</v>
      </c>
      <c r="B8" s="718"/>
      <c r="C8" s="717">
        <v>0</v>
      </c>
      <c r="D8" s="717">
        <v>0</v>
      </c>
      <c r="F8" s="719"/>
    </row>
    <row r="9" spans="1:6" ht="18">
      <c r="A9" s="716" t="s">
        <v>125</v>
      </c>
      <c r="B9" s="718">
        <v>110201</v>
      </c>
      <c r="C9" s="717">
        <v>19439827.32</v>
      </c>
      <c r="D9" s="717">
        <v>0</v>
      </c>
      <c r="F9" s="719"/>
    </row>
    <row r="10" spans="1:6" ht="18">
      <c r="A10" s="716" t="s">
        <v>126</v>
      </c>
      <c r="B10" s="718">
        <v>110201</v>
      </c>
      <c r="C10" s="717">
        <v>166943.52</v>
      </c>
      <c r="D10" s="717">
        <v>0</v>
      </c>
      <c r="F10" s="719"/>
    </row>
    <row r="11" spans="1:6" ht="18">
      <c r="A11" s="716" t="s">
        <v>870</v>
      </c>
      <c r="B11" s="714"/>
      <c r="C11" s="720"/>
      <c r="D11" s="715"/>
      <c r="F11" s="719"/>
    </row>
    <row r="12" spans="1:6" ht="18">
      <c r="A12" s="716" t="s">
        <v>871</v>
      </c>
      <c r="B12" s="718">
        <v>110201</v>
      </c>
      <c r="C12" s="717">
        <v>5698213.76</v>
      </c>
      <c r="D12" s="721">
        <v>0</v>
      </c>
      <c r="F12" s="719"/>
    </row>
    <row r="13" spans="1:4" ht="18">
      <c r="A13" s="716" t="s">
        <v>872</v>
      </c>
      <c r="B13" s="718">
        <v>110202</v>
      </c>
      <c r="C13" s="717">
        <v>5407199.58</v>
      </c>
      <c r="D13" s="721">
        <v>0</v>
      </c>
    </row>
    <row r="14" spans="1:4" ht="18.75" thickBot="1">
      <c r="A14" s="716"/>
      <c r="B14" s="722"/>
      <c r="C14" s="723">
        <f>SUM(C6:C13)</f>
        <v>31294950.29</v>
      </c>
      <c r="D14" s="724">
        <v>0</v>
      </c>
    </row>
    <row r="15" spans="1:4" ht="19.5" thickBot="1" thickTop="1">
      <c r="A15" s="725" t="s">
        <v>809</v>
      </c>
      <c r="B15" s="726"/>
      <c r="C15" s="727">
        <f>+C16+C17+C18+C19+C20+C21+C22+C23+C24+C25</f>
        <v>15897073.280000001</v>
      </c>
      <c r="D15" s="728"/>
    </row>
    <row r="16" spans="1:4" ht="18">
      <c r="A16" s="716" t="s">
        <v>810</v>
      </c>
      <c r="B16" s="718">
        <v>510000</v>
      </c>
      <c r="C16" s="721">
        <v>490637</v>
      </c>
      <c r="D16" s="717">
        <v>0</v>
      </c>
    </row>
    <row r="17" spans="1:4" ht="18">
      <c r="A17" s="716" t="s">
        <v>811</v>
      </c>
      <c r="B17" s="718">
        <v>521000</v>
      </c>
      <c r="C17" s="721">
        <v>1572537</v>
      </c>
      <c r="D17" s="717">
        <v>0</v>
      </c>
    </row>
    <row r="18" spans="1:4" ht="18">
      <c r="A18" s="716" t="s">
        <v>812</v>
      </c>
      <c r="B18" s="718">
        <v>522000</v>
      </c>
      <c r="C18" s="721">
        <v>2554149</v>
      </c>
      <c r="D18" s="717">
        <v>0</v>
      </c>
    </row>
    <row r="19" spans="1:4" ht="18">
      <c r="A19" s="716" t="s">
        <v>813</v>
      </c>
      <c r="B19" s="714">
        <v>531000</v>
      </c>
      <c r="C19" s="715">
        <v>1266923</v>
      </c>
      <c r="D19" s="717">
        <v>0</v>
      </c>
    </row>
    <row r="20" spans="1:4" ht="18">
      <c r="A20" s="716" t="s">
        <v>814</v>
      </c>
      <c r="B20" s="714">
        <v>532000</v>
      </c>
      <c r="C20" s="715">
        <v>2521223.55</v>
      </c>
      <c r="D20" s="717">
        <v>0</v>
      </c>
    </row>
    <row r="21" spans="1:4" ht="18">
      <c r="A21" s="716" t="s">
        <v>267</v>
      </c>
      <c r="B21" s="714">
        <v>533000</v>
      </c>
      <c r="C21" s="715">
        <v>4341437.87</v>
      </c>
      <c r="D21" s="717">
        <v>0</v>
      </c>
    </row>
    <row r="22" spans="1:4" ht="18">
      <c r="A22" s="716" t="s">
        <v>815</v>
      </c>
      <c r="B22" s="714">
        <v>534000</v>
      </c>
      <c r="C22" s="715">
        <v>156165.86</v>
      </c>
      <c r="D22" s="717">
        <v>0</v>
      </c>
    </row>
    <row r="23" spans="1:4" ht="18">
      <c r="A23" s="716" t="s">
        <v>816</v>
      </c>
      <c r="B23" s="714"/>
      <c r="C23" s="715">
        <v>20000</v>
      </c>
      <c r="D23" s="717">
        <v>0</v>
      </c>
    </row>
    <row r="24" spans="1:4" ht="18">
      <c r="A24" s="716" t="s">
        <v>817</v>
      </c>
      <c r="B24" s="714">
        <v>541000</v>
      </c>
      <c r="C24" s="715">
        <v>24000</v>
      </c>
      <c r="D24" s="717"/>
    </row>
    <row r="25" spans="1:4" ht="18">
      <c r="A25" s="716" t="s">
        <v>268</v>
      </c>
      <c r="B25" s="714">
        <v>542000</v>
      </c>
      <c r="C25" s="715">
        <v>2950000</v>
      </c>
      <c r="D25" s="717"/>
    </row>
    <row r="26" spans="1:4" ht="18.75" thickBot="1">
      <c r="A26" s="716"/>
      <c r="B26" s="714"/>
      <c r="C26" s="715"/>
      <c r="D26" s="717"/>
    </row>
    <row r="27" spans="1:4" ht="18.75" thickBot="1">
      <c r="A27" s="729" t="s">
        <v>818</v>
      </c>
      <c r="B27" s="730">
        <v>441002</v>
      </c>
      <c r="C27" s="731">
        <f>+C28+C29+C30+C31+C32+C33+C34+C35+C36+C37+C38+C39+C44+C45+C46+C47</f>
        <v>7596122</v>
      </c>
      <c r="D27" s="732">
        <v>0</v>
      </c>
    </row>
    <row r="28" spans="1:5" ht="20.25" thickTop="1">
      <c r="A28" s="716" t="s">
        <v>819</v>
      </c>
      <c r="B28" s="714"/>
      <c r="C28" s="717">
        <v>17784</v>
      </c>
      <c r="D28" s="721">
        <v>0</v>
      </c>
      <c r="E28" s="733"/>
    </row>
    <row r="29" spans="1:5" ht="19.5">
      <c r="A29" s="716" t="s">
        <v>820</v>
      </c>
      <c r="B29" s="714"/>
      <c r="C29" s="715">
        <v>3370800</v>
      </c>
      <c r="D29" s="717">
        <v>0</v>
      </c>
      <c r="E29" s="733"/>
    </row>
    <row r="30" spans="1:5" ht="19.5">
      <c r="A30" s="716" t="s">
        <v>821</v>
      </c>
      <c r="B30" s="714"/>
      <c r="C30" s="715">
        <v>654000</v>
      </c>
      <c r="D30" s="717">
        <v>0</v>
      </c>
      <c r="E30" s="733"/>
    </row>
    <row r="31" spans="1:5" ht="19.5">
      <c r="A31" s="716" t="s">
        <v>269</v>
      </c>
      <c r="B31" s="714"/>
      <c r="C31" s="715">
        <v>416404</v>
      </c>
      <c r="D31" s="717">
        <v>0</v>
      </c>
      <c r="E31" s="733"/>
    </row>
    <row r="32" spans="1:5" ht="19.5">
      <c r="A32" s="716" t="s">
        <v>270</v>
      </c>
      <c r="B32" s="714"/>
      <c r="C32" s="715">
        <v>117944</v>
      </c>
      <c r="D32" s="717">
        <v>0</v>
      </c>
      <c r="E32" s="733"/>
    </row>
    <row r="33" spans="1:5" ht="19.5">
      <c r="A33" s="716" t="s">
        <v>822</v>
      </c>
      <c r="B33" s="714"/>
      <c r="C33" s="715">
        <v>351840</v>
      </c>
      <c r="D33" s="717">
        <v>0</v>
      </c>
      <c r="E33" s="733"/>
    </row>
    <row r="34" spans="1:5" ht="19.5">
      <c r="A34" s="716" t="s">
        <v>823</v>
      </c>
      <c r="B34" s="714"/>
      <c r="C34" s="715">
        <v>90000</v>
      </c>
      <c r="D34" s="717">
        <v>0</v>
      </c>
      <c r="E34" s="733"/>
    </row>
    <row r="35" spans="1:4" ht="18">
      <c r="A35" s="716" t="s">
        <v>272</v>
      </c>
      <c r="B35" s="714"/>
      <c r="C35" s="715">
        <v>3000</v>
      </c>
      <c r="D35" s="717"/>
    </row>
    <row r="36" spans="1:4" ht="18">
      <c r="A36" s="716" t="s">
        <v>172</v>
      </c>
      <c r="B36" s="714"/>
      <c r="C36" s="715">
        <v>105000</v>
      </c>
      <c r="D36" s="717"/>
    </row>
    <row r="37" spans="1:4" ht="18">
      <c r="A37" s="716" t="s">
        <v>273</v>
      </c>
      <c r="B37" s="714"/>
      <c r="C37" s="715">
        <v>25000</v>
      </c>
      <c r="D37" s="717"/>
    </row>
    <row r="38" spans="1:4" ht="18">
      <c r="A38" s="716" t="s">
        <v>274</v>
      </c>
      <c r="B38" s="714"/>
      <c r="C38" s="715">
        <v>153000</v>
      </c>
      <c r="D38" s="717"/>
    </row>
    <row r="39" spans="1:4" ht="18">
      <c r="A39" s="716" t="s">
        <v>275</v>
      </c>
      <c r="B39" s="714"/>
      <c r="C39" s="715">
        <v>20850</v>
      </c>
      <c r="D39" s="715"/>
    </row>
    <row r="40" spans="1:4" ht="18">
      <c r="A40" s="734"/>
      <c r="B40" s="735"/>
      <c r="C40" s="736"/>
      <c r="D40" s="737" t="s">
        <v>860</v>
      </c>
    </row>
    <row r="41" spans="1:5" ht="20.25" thickBot="1">
      <c r="A41" s="738"/>
      <c r="B41" s="739" t="s">
        <v>873</v>
      </c>
      <c r="C41" s="740"/>
      <c r="D41" s="741"/>
      <c r="E41" s="733"/>
    </row>
    <row r="42" spans="1:5" ht="19.5">
      <c r="A42" s="709" t="s">
        <v>117</v>
      </c>
      <c r="B42" s="709" t="s">
        <v>271</v>
      </c>
      <c r="C42" s="710" t="s">
        <v>119</v>
      </c>
      <c r="D42" s="710" t="s">
        <v>120</v>
      </c>
      <c r="E42" s="733"/>
    </row>
    <row r="43" spans="1:4" ht="18.75" thickBot="1">
      <c r="A43" s="711"/>
      <c r="B43" s="711"/>
      <c r="C43" s="712"/>
      <c r="D43" s="712"/>
    </row>
    <row r="44" spans="1:4" ht="18">
      <c r="A44" s="716" t="s">
        <v>276</v>
      </c>
      <c r="B44" s="714"/>
      <c r="C44" s="715">
        <v>20000</v>
      </c>
      <c r="D44" s="715"/>
    </row>
    <row r="45" spans="1:4" ht="18">
      <c r="A45" s="716" t="s">
        <v>277</v>
      </c>
      <c r="B45" s="714"/>
      <c r="C45" s="715">
        <v>50000</v>
      </c>
      <c r="D45" s="715"/>
    </row>
    <row r="46" spans="1:4" ht="18">
      <c r="A46" s="716" t="s">
        <v>278</v>
      </c>
      <c r="B46" s="714"/>
      <c r="C46" s="715">
        <v>37500</v>
      </c>
      <c r="D46" s="715"/>
    </row>
    <row r="47" spans="1:4" ht="18">
      <c r="A47" s="716" t="s">
        <v>279</v>
      </c>
      <c r="B47" s="714"/>
      <c r="C47" s="715">
        <v>2163000</v>
      </c>
      <c r="D47" s="715"/>
    </row>
    <row r="48" spans="1:4" ht="18">
      <c r="A48" s="716" t="s">
        <v>874</v>
      </c>
      <c r="B48" s="714">
        <v>110300</v>
      </c>
      <c r="C48" s="717">
        <v>34069.33</v>
      </c>
      <c r="D48" s="742">
        <v>0</v>
      </c>
    </row>
    <row r="49" spans="1:4" ht="18">
      <c r="A49" s="716" t="s">
        <v>825</v>
      </c>
      <c r="B49" s="714">
        <v>210500</v>
      </c>
      <c r="C49" s="717">
        <v>0</v>
      </c>
      <c r="D49" s="717">
        <v>823948</v>
      </c>
    </row>
    <row r="50" spans="1:4" ht="18">
      <c r="A50" s="716" t="s">
        <v>826</v>
      </c>
      <c r="B50" s="714">
        <v>210300</v>
      </c>
      <c r="C50" s="717">
        <v>0</v>
      </c>
      <c r="D50" s="721">
        <v>2013000</v>
      </c>
    </row>
    <row r="51" spans="1:4" ht="18">
      <c r="A51" s="716"/>
      <c r="B51" s="714"/>
      <c r="C51" s="717"/>
      <c r="D51" s="721"/>
    </row>
    <row r="52" spans="1:4" ht="18.75" thickBot="1">
      <c r="A52" s="743" t="s">
        <v>875</v>
      </c>
      <c r="B52" s="744">
        <v>230100</v>
      </c>
      <c r="C52" s="745">
        <v>0</v>
      </c>
      <c r="D52" s="745">
        <f>+D53+D54+D55+D56+D57+D58+D59</f>
        <v>753508.3300000001</v>
      </c>
    </row>
    <row r="53" spans="1:4" ht="18.75" thickTop="1">
      <c r="A53" s="746" t="s">
        <v>827</v>
      </c>
      <c r="B53" s="714"/>
      <c r="C53" s="717">
        <v>0</v>
      </c>
      <c r="D53" s="717">
        <v>27311.96</v>
      </c>
    </row>
    <row r="54" spans="1:4" ht="18">
      <c r="A54" s="746" t="s">
        <v>828</v>
      </c>
      <c r="B54" s="714"/>
      <c r="C54" s="717">
        <v>0</v>
      </c>
      <c r="D54" s="717">
        <v>547588.92</v>
      </c>
    </row>
    <row r="55" spans="1:4" ht="18">
      <c r="A55" s="746" t="s">
        <v>829</v>
      </c>
      <c r="B55" s="714"/>
      <c r="C55" s="717">
        <v>0</v>
      </c>
      <c r="D55" s="717">
        <v>4019.38</v>
      </c>
    </row>
    <row r="56" spans="1:4" ht="18">
      <c r="A56" s="746" t="s">
        <v>830</v>
      </c>
      <c r="B56" s="714"/>
      <c r="C56" s="717">
        <v>0</v>
      </c>
      <c r="D56" s="717">
        <v>6844.55</v>
      </c>
    </row>
    <row r="57" spans="1:4" ht="18">
      <c r="A57" s="746" t="s">
        <v>831</v>
      </c>
      <c r="B57" s="714"/>
      <c r="C57" s="717">
        <v>0</v>
      </c>
      <c r="D57" s="717">
        <v>160000</v>
      </c>
    </row>
    <row r="58" spans="1:4" ht="18">
      <c r="A58" s="746" t="s">
        <v>832</v>
      </c>
      <c r="B58" s="714"/>
      <c r="C58" s="717">
        <v>0</v>
      </c>
      <c r="D58" s="717">
        <v>6943.52</v>
      </c>
    </row>
    <row r="59" spans="1:4" ht="18">
      <c r="A59" s="746" t="s">
        <v>280</v>
      </c>
      <c r="B59" s="714"/>
      <c r="C59" s="717">
        <v>0</v>
      </c>
      <c r="D59" s="717">
        <v>800</v>
      </c>
    </row>
    <row r="60" spans="1:4" ht="18">
      <c r="A60" s="747" t="s">
        <v>833</v>
      </c>
      <c r="B60" s="748">
        <v>300000</v>
      </c>
      <c r="C60" s="749">
        <v>0</v>
      </c>
      <c r="D60" s="749">
        <v>11500469.77</v>
      </c>
    </row>
    <row r="61" spans="1:4" ht="18.75" thickBot="1">
      <c r="A61" s="747" t="s">
        <v>806</v>
      </c>
      <c r="B61" s="748">
        <v>320000</v>
      </c>
      <c r="C61" s="749">
        <v>0</v>
      </c>
      <c r="D61" s="749">
        <v>9249523.82</v>
      </c>
    </row>
    <row r="62" spans="1:4" ht="18.75" thickBot="1">
      <c r="A62" s="750" t="s">
        <v>834</v>
      </c>
      <c r="B62" s="751"/>
      <c r="C62" s="752">
        <v>0</v>
      </c>
      <c r="D62" s="752">
        <f>+D63+D86</f>
        <v>30481764.98</v>
      </c>
    </row>
    <row r="63" spans="1:4" ht="19.5" thickBot="1" thickTop="1">
      <c r="A63" s="753" t="s">
        <v>835</v>
      </c>
      <c r="B63" s="754">
        <v>400000</v>
      </c>
      <c r="C63" s="755">
        <v>0</v>
      </c>
      <c r="D63" s="755">
        <f>+D64+D65+D66+D67+D68+D69+D70+D71+D72+D73+D74+D75+D76+D77+D78+D79+D80</f>
        <v>22885642.98</v>
      </c>
    </row>
    <row r="64" spans="1:4" ht="18.75" thickTop="1">
      <c r="A64" s="716" t="s">
        <v>836</v>
      </c>
      <c r="B64" s="714"/>
      <c r="C64" s="717">
        <v>0</v>
      </c>
      <c r="D64" s="717">
        <v>18920.3</v>
      </c>
    </row>
    <row r="65" spans="1:4" ht="18">
      <c r="A65" s="716" t="s">
        <v>315</v>
      </c>
      <c r="B65" s="714"/>
      <c r="C65" s="717">
        <v>0</v>
      </c>
      <c r="D65" s="717">
        <v>101527.71</v>
      </c>
    </row>
    <row r="66" spans="1:4" ht="18">
      <c r="A66" s="716" t="s">
        <v>316</v>
      </c>
      <c r="B66" s="714"/>
      <c r="C66" s="717">
        <v>0</v>
      </c>
      <c r="D66" s="717">
        <v>412725.97</v>
      </c>
    </row>
    <row r="67" spans="1:4" ht="18">
      <c r="A67" s="716" t="s">
        <v>317</v>
      </c>
      <c r="B67" s="714"/>
      <c r="C67" s="717">
        <v>0</v>
      </c>
      <c r="D67" s="717">
        <v>16700</v>
      </c>
    </row>
    <row r="68" spans="1:4" ht="18">
      <c r="A68" s="716" t="s">
        <v>318</v>
      </c>
      <c r="B68" s="714"/>
      <c r="C68" s="717">
        <v>0</v>
      </c>
      <c r="D68" s="717">
        <v>928963.84</v>
      </c>
    </row>
    <row r="69" spans="1:4" ht="18">
      <c r="A69" s="716" t="s">
        <v>319</v>
      </c>
      <c r="B69" s="714"/>
      <c r="C69" s="717">
        <v>0</v>
      </c>
      <c r="D69" s="717">
        <v>2030954.83</v>
      </c>
    </row>
    <row r="70" spans="1:4" ht="18">
      <c r="A70" s="716" t="s">
        <v>320</v>
      </c>
      <c r="B70" s="714"/>
      <c r="C70" s="717">
        <v>0</v>
      </c>
      <c r="D70" s="717">
        <v>8962471.98</v>
      </c>
    </row>
    <row r="71" spans="1:4" ht="18">
      <c r="A71" s="716" t="s">
        <v>321</v>
      </c>
      <c r="B71" s="714"/>
      <c r="C71" s="717">
        <v>0</v>
      </c>
      <c r="D71" s="717">
        <v>2057236.26</v>
      </c>
    </row>
    <row r="72" spans="1:4" ht="18">
      <c r="A72" s="716" t="s">
        <v>322</v>
      </c>
      <c r="B72" s="714"/>
      <c r="C72" s="717">
        <v>0</v>
      </c>
      <c r="D72" s="717">
        <v>908</v>
      </c>
    </row>
    <row r="73" spans="1:4" ht="18">
      <c r="A73" s="716" t="s">
        <v>853</v>
      </c>
      <c r="B73" s="714"/>
      <c r="C73" s="717">
        <v>0</v>
      </c>
      <c r="D73" s="717">
        <v>29631.32</v>
      </c>
    </row>
    <row r="74" spans="1:4" ht="18">
      <c r="A74" s="716" t="s">
        <v>854</v>
      </c>
      <c r="B74" s="714"/>
      <c r="C74" s="717">
        <v>0</v>
      </c>
      <c r="D74" s="717">
        <v>83321.43</v>
      </c>
    </row>
    <row r="75" spans="1:4" ht="18">
      <c r="A75" s="716" t="s">
        <v>855</v>
      </c>
      <c r="B75" s="714"/>
      <c r="C75" s="717">
        <v>0</v>
      </c>
      <c r="D75" s="717">
        <v>22780.34</v>
      </c>
    </row>
    <row r="76" spans="1:4" ht="18">
      <c r="A76" s="716" t="s">
        <v>283</v>
      </c>
      <c r="B76" s="714"/>
      <c r="C76" s="717">
        <v>0</v>
      </c>
      <c r="D76" s="717">
        <v>62190</v>
      </c>
    </row>
    <row r="77" spans="1:4" ht="18">
      <c r="A77" s="716" t="s">
        <v>284</v>
      </c>
      <c r="B77" s="714"/>
      <c r="C77" s="717">
        <v>0</v>
      </c>
      <c r="D77" s="717">
        <v>290</v>
      </c>
    </row>
    <row r="78" spans="1:4" ht="18">
      <c r="A78" s="716" t="s">
        <v>856</v>
      </c>
      <c r="B78" s="714"/>
      <c r="C78" s="717">
        <v>0</v>
      </c>
      <c r="D78" s="717">
        <v>8157021</v>
      </c>
    </row>
    <row r="79" spans="1:4" ht="18">
      <c r="A79" s="716"/>
      <c r="B79" s="714"/>
      <c r="C79" s="717"/>
      <c r="D79" s="717"/>
    </row>
    <row r="80" spans="1:4" ht="18.75" thickBot="1">
      <c r="A80" s="761"/>
      <c r="B80" s="711"/>
      <c r="C80" s="763"/>
      <c r="D80" s="763"/>
    </row>
    <row r="81" spans="1:4" ht="18">
      <c r="A81" s="756"/>
      <c r="B81" s="757"/>
      <c r="C81" s="758"/>
      <c r="D81" s="759" t="s">
        <v>281</v>
      </c>
    </row>
    <row r="82" spans="1:4" ht="18">
      <c r="A82" s="738"/>
      <c r="B82" s="739"/>
      <c r="C82" s="760"/>
      <c r="D82" s="740"/>
    </row>
    <row r="83" spans="1:4" ht="18.75" thickBot="1">
      <c r="A83" s="738"/>
      <c r="B83" s="739" t="s">
        <v>282</v>
      </c>
      <c r="C83" s="740"/>
      <c r="D83" s="741"/>
    </row>
    <row r="84" spans="1:4" ht="18">
      <c r="A84" s="709" t="s">
        <v>117</v>
      </c>
      <c r="B84" s="709" t="s">
        <v>271</v>
      </c>
      <c r="C84" s="710" t="s">
        <v>119</v>
      </c>
      <c r="D84" s="710" t="s">
        <v>120</v>
      </c>
    </row>
    <row r="85" spans="1:4" ht="18.75" thickBot="1">
      <c r="A85" s="711"/>
      <c r="B85" s="711"/>
      <c r="C85" s="712"/>
      <c r="D85" s="712"/>
    </row>
    <row r="86" spans="1:4" ht="19.5" thickBot="1" thickTop="1">
      <c r="A86" s="753" t="s">
        <v>857</v>
      </c>
      <c r="B86" s="754"/>
      <c r="C86" s="755">
        <v>0</v>
      </c>
      <c r="D86" s="755">
        <f>+D87+D88+D89+D90+D91++D92+D93+D94+D95+D96+D97+D98+D99+D100+D101+D102</f>
        <v>7596122</v>
      </c>
    </row>
    <row r="87" spans="1:4" ht="18.75" thickTop="1">
      <c r="A87" s="716" t="s">
        <v>819</v>
      </c>
      <c r="B87" s="714"/>
      <c r="C87" s="717">
        <v>0</v>
      </c>
      <c r="D87" s="717">
        <v>17784</v>
      </c>
    </row>
    <row r="88" spans="1:4" ht="18">
      <c r="A88" s="716" t="s">
        <v>820</v>
      </c>
      <c r="B88" s="714"/>
      <c r="C88" s="717">
        <v>0</v>
      </c>
      <c r="D88" s="717">
        <v>3370800</v>
      </c>
    </row>
    <row r="89" spans="1:4" ht="18">
      <c r="A89" s="716" t="s">
        <v>821</v>
      </c>
      <c r="B89" s="714"/>
      <c r="C89" s="717">
        <v>0</v>
      </c>
      <c r="D89" s="717">
        <v>654000</v>
      </c>
    </row>
    <row r="90" spans="1:4" ht="18">
      <c r="A90" s="716" t="s">
        <v>170</v>
      </c>
      <c r="B90" s="714"/>
      <c r="C90" s="717">
        <v>0</v>
      </c>
      <c r="D90" s="717">
        <v>351840</v>
      </c>
    </row>
    <row r="91" spans="1:4" ht="18">
      <c r="A91" s="716" t="s">
        <v>823</v>
      </c>
      <c r="B91" s="714"/>
      <c r="C91" s="717">
        <v>0</v>
      </c>
      <c r="D91" s="717">
        <v>90000</v>
      </c>
    </row>
    <row r="92" spans="1:4" ht="18">
      <c r="A92" s="716" t="s">
        <v>822</v>
      </c>
      <c r="B92" s="714"/>
      <c r="C92" s="717">
        <v>0</v>
      </c>
      <c r="D92" s="717">
        <v>117944</v>
      </c>
    </row>
    <row r="93" spans="1:4" ht="18">
      <c r="A93" s="716" t="s">
        <v>171</v>
      </c>
      <c r="B93" s="714"/>
      <c r="C93" s="717">
        <v>0</v>
      </c>
      <c r="D93" s="717">
        <v>416404</v>
      </c>
    </row>
    <row r="94" spans="1:4" ht="18">
      <c r="A94" s="716" t="s">
        <v>172</v>
      </c>
      <c r="B94" s="714"/>
      <c r="C94" s="717">
        <v>0</v>
      </c>
      <c r="D94" s="717">
        <v>105000</v>
      </c>
    </row>
    <row r="95" spans="1:4" ht="18">
      <c r="A95" s="716" t="s">
        <v>173</v>
      </c>
      <c r="B95" s="714"/>
      <c r="C95" s="717">
        <v>0</v>
      </c>
      <c r="D95" s="717">
        <v>3000</v>
      </c>
    </row>
    <row r="96" spans="1:4" ht="18">
      <c r="A96" s="716" t="s">
        <v>174</v>
      </c>
      <c r="B96" s="714"/>
      <c r="C96" s="717">
        <v>0</v>
      </c>
      <c r="D96" s="717">
        <v>20850</v>
      </c>
    </row>
    <row r="97" spans="1:4" ht="18">
      <c r="A97" s="716" t="s">
        <v>175</v>
      </c>
      <c r="B97" s="714"/>
      <c r="C97" s="717">
        <v>0</v>
      </c>
      <c r="D97" s="717">
        <v>25000</v>
      </c>
    </row>
    <row r="98" spans="1:4" ht="18">
      <c r="A98" s="716" t="s">
        <v>176</v>
      </c>
      <c r="B98" s="714"/>
      <c r="C98" s="717">
        <v>0</v>
      </c>
      <c r="D98" s="717">
        <v>20000</v>
      </c>
    </row>
    <row r="99" spans="1:4" ht="18">
      <c r="A99" s="716" t="s">
        <v>177</v>
      </c>
      <c r="B99" s="714"/>
      <c r="C99" s="717">
        <v>0</v>
      </c>
      <c r="D99" s="717">
        <v>153000</v>
      </c>
    </row>
    <row r="100" spans="1:4" ht="18">
      <c r="A100" s="716" t="s">
        <v>178</v>
      </c>
      <c r="B100" s="714"/>
      <c r="C100" s="717">
        <v>0</v>
      </c>
      <c r="D100" s="717">
        <v>50000</v>
      </c>
    </row>
    <row r="101" spans="1:4" ht="18">
      <c r="A101" s="716" t="s">
        <v>278</v>
      </c>
      <c r="B101" s="714"/>
      <c r="C101" s="717"/>
      <c r="D101" s="717">
        <v>37500</v>
      </c>
    </row>
    <row r="102" spans="1:4" ht="18">
      <c r="A102" s="716" t="s">
        <v>279</v>
      </c>
      <c r="B102" s="714"/>
      <c r="C102" s="717"/>
      <c r="D102" s="717">
        <v>2163000</v>
      </c>
    </row>
    <row r="103" spans="1:4" ht="18.75" thickBot="1">
      <c r="A103" s="716"/>
      <c r="B103" s="714"/>
      <c r="C103" s="717"/>
      <c r="D103" s="717"/>
    </row>
    <row r="104" spans="1:4" ht="18.75" thickBot="1">
      <c r="A104" s="761"/>
      <c r="B104" s="711"/>
      <c r="C104" s="728">
        <f>+C14+C15+C27+C48</f>
        <v>54822214.9</v>
      </c>
      <c r="D104" s="728">
        <f>+D49+D50+D52+D60+D61+D62</f>
        <v>54822214.900000006</v>
      </c>
    </row>
    <row r="105" spans="1:4" ht="18">
      <c r="A105" s="47"/>
      <c r="B105" s="480"/>
      <c r="C105" s="60"/>
      <c r="D105" s="60"/>
    </row>
    <row r="106" spans="1:4" ht="18">
      <c r="A106" s="47"/>
      <c r="B106" s="480"/>
      <c r="C106" s="60"/>
      <c r="D106" s="60"/>
    </row>
    <row r="107" spans="1:4" ht="18">
      <c r="A107" s="47"/>
      <c r="B107" s="480"/>
      <c r="C107" s="60"/>
      <c r="D107" s="60"/>
    </row>
    <row r="108" spans="1:4" ht="18">
      <c r="A108" s="45"/>
      <c r="B108" s="480"/>
      <c r="C108" s="60"/>
      <c r="D108" s="60"/>
    </row>
    <row r="109" spans="1:4" ht="18">
      <c r="A109" s="45" t="s">
        <v>285</v>
      </c>
      <c r="B109" s="45"/>
      <c r="C109" s="708"/>
      <c r="D109" s="45"/>
    </row>
    <row r="110" spans="1:4" ht="18">
      <c r="A110" s="45" t="s">
        <v>501</v>
      </c>
      <c r="B110" s="45"/>
      <c r="C110" s="708"/>
      <c r="D110" s="45"/>
    </row>
    <row r="111" spans="1:4" ht="18">
      <c r="A111" s="45" t="s">
        <v>502</v>
      </c>
      <c r="B111" s="45"/>
      <c r="C111" s="708"/>
      <c r="D111" s="45"/>
    </row>
    <row r="112" spans="1:4" ht="18">
      <c r="A112" s="45"/>
      <c r="B112" s="45"/>
      <c r="C112" s="708" t="s">
        <v>287</v>
      </c>
      <c r="D112" s="45"/>
    </row>
    <row r="113" spans="1:4" ht="18">
      <c r="A113" s="45"/>
      <c r="B113" s="45"/>
      <c r="C113" s="708"/>
      <c r="D113" s="45"/>
    </row>
    <row r="114" spans="1:4" ht="18">
      <c r="A114" s="45"/>
      <c r="B114" s="45"/>
      <c r="C114" s="708"/>
      <c r="D114" s="45"/>
    </row>
    <row r="115" spans="1:4" ht="18">
      <c r="A115" s="45"/>
      <c r="B115" s="45"/>
      <c r="C115" s="708"/>
      <c r="D115" s="45"/>
    </row>
    <row r="116" spans="1:4" ht="18">
      <c r="A116" s="45"/>
      <c r="B116" s="45"/>
      <c r="C116" s="708"/>
      <c r="D116" s="45"/>
    </row>
    <row r="117" spans="1:4" ht="18">
      <c r="A117" s="45"/>
      <c r="B117" s="45"/>
      <c r="C117" s="708"/>
      <c r="D117" s="45"/>
    </row>
  </sheetData>
  <sheetProtection/>
  <printOptions/>
  <pageMargins left="0.75" right="0.75" top="1.05" bottom="0.84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SheetLayoutView="100" workbookViewId="0" topLeftCell="A55">
      <selection activeCell="H10" sqref="H10"/>
    </sheetView>
  </sheetViews>
  <sheetFormatPr defaultColWidth="14.00390625" defaultRowHeight="21.75"/>
  <cols>
    <col min="1" max="1" width="38.140625" style="68" customWidth="1"/>
    <col min="2" max="2" width="7.140625" style="68" customWidth="1"/>
    <col min="3" max="4" width="14.00390625" style="68" customWidth="1"/>
    <col min="5" max="5" width="4.8515625" style="68" customWidth="1"/>
    <col min="6" max="6" width="14.7109375" style="68" customWidth="1"/>
    <col min="7" max="16" width="14.00390625" style="124" customWidth="1"/>
    <col min="17" max="16384" width="14.00390625" style="68" customWidth="1"/>
  </cols>
  <sheetData>
    <row r="1" ht="21">
      <c r="A1" s="68" t="s">
        <v>710</v>
      </c>
    </row>
    <row r="2" ht="21">
      <c r="A2" s="68" t="s">
        <v>845</v>
      </c>
    </row>
    <row r="3" ht="21.75" thickBot="1">
      <c r="A3" s="68" t="s">
        <v>2</v>
      </c>
    </row>
    <row r="4" spans="1:6" ht="21">
      <c r="A4" s="70" t="s">
        <v>121</v>
      </c>
      <c r="B4" s="70" t="s">
        <v>622</v>
      </c>
      <c r="C4" s="70" t="s">
        <v>878</v>
      </c>
      <c r="D4" s="70" t="s">
        <v>623</v>
      </c>
      <c r="E4" s="264" t="s">
        <v>601</v>
      </c>
      <c r="F4" s="70" t="s">
        <v>602</v>
      </c>
    </row>
    <row r="5" spans="1:6" ht="21.75" thickBot="1">
      <c r="A5" s="72"/>
      <c r="B5" s="72" t="s">
        <v>118</v>
      </c>
      <c r="C5" s="72" t="s">
        <v>599</v>
      </c>
      <c r="D5" s="72"/>
      <c r="E5" s="243" t="s">
        <v>807</v>
      </c>
      <c r="F5" s="72" t="s">
        <v>603</v>
      </c>
    </row>
    <row r="6" spans="1:6" ht="21">
      <c r="A6" s="509" t="s">
        <v>599</v>
      </c>
      <c r="B6" s="512"/>
      <c r="C6" s="512"/>
      <c r="D6" s="512"/>
      <c r="E6" s="512"/>
      <c r="F6" s="512"/>
    </row>
    <row r="7" spans="1:6" ht="21">
      <c r="A7" s="203" t="s">
        <v>624</v>
      </c>
      <c r="B7" s="470"/>
      <c r="C7" s="470"/>
      <c r="D7" s="470"/>
      <c r="E7" s="470"/>
      <c r="F7" s="470"/>
    </row>
    <row r="8" spans="1:6" ht="21">
      <c r="A8" s="203" t="s">
        <v>625</v>
      </c>
      <c r="B8" s="514">
        <v>411000</v>
      </c>
      <c r="C8" s="470"/>
      <c r="D8" s="470"/>
      <c r="E8" s="470"/>
      <c r="F8" s="470"/>
    </row>
    <row r="9" spans="1:6" ht="21">
      <c r="A9" s="470" t="s">
        <v>626</v>
      </c>
      <c r="B9" s="471">
        <v>411001</v>
      </c>
      <c r="C9" s="356">
        <v>11000</v>
      </c>
      <c r="D9" s="356">
        <v>18920.3</v>
      </c>
      <c r="E9" s="613"/>
      <c r="F9" s="356">
        <f>+C9-D9</f>
        <v>-7920.299999999999</v>
      </c>
    </row>
    <row r="10" spans="1:6" ht="21">
      <c r="A10" s="470" t="s">
        <v>627</v>
      </c>
      <c r="B10" s="471">
        <v>411002</v>
      </c>
      <c r="C10" s="356">
        <v>25000</v>
      </c>
      <c r="D10" s="356">
        <v>101527.71</v>
      </c>
      <c r="E10" s="613"/>
      <c r="F10" s="356">
        <f>+C10-D10</f>
        <v>-76527.71</v>
      </c>
    </row>
    <row r="11" spans="1:6" ht="21.75" thickBot="1">
      <c r="A11" s="609"/>
      <c r="B11" s="610"/>
      <c r="C11" s="611"/>
      <c r="D11" s="611"/>
      <c r="E11" s="612"/>
      <c r="F11" s="611"/>
    </row>
    <row r="12" spans="1:16" s="69" customFormat="1" ht="21.75" thickBot="1">
      <c r="A12" s="99" t="s">
        <v>325</v>
      </c>
      <c r="B12" s="98"/>
      <c r="C12" s="82">
        <f>SUM(C9:C11)</f>
        <v>36000</v>
      </c>
      <c r="D12" s="82">
        <f>SUM(D9:D11)</f>
        <v>120448.01000000001</v>
      </c>
      <c r="E12" s="265"/>
      <c r="F12" s="82">
        <f>+F9+F10</f>
        <v>-84448.01000000001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6" ht="21">
      <c r="A13" s="628" t="s">
        <v>628</v>
      </c>
      <c r="B13" s="544">
        <v>412000</v>
      </c>
      <c r="C13" s="377"/>
      <c r="D13" s="377"/>
      <c r="E13" s="378"/>
      <c r="F13" s="377"/>
    </row>
    <row r="14" spans="1:6" ht="21">
      <c r="A14" s="470" t="s">
        <v>859</v>
      </c>
      <c r="B14" s="471">
        <v>412199</v>
      </c>
      <c r="C14" s="356">
        <v>1000</v>
      </c>
      <c r="D14" s="356">
        <v>290</v>
      </c>
      <c r="E14" s="613"/>
      <c r="F14" s="356">
        <f>+C14-D14</f>
        <v>710</v>
      </c>
    </row>
    <row r="15" spans="1:6" ht="21.75" thickBot="1">
      <c r="A15" s="614" t="s">
        <v>3</v>
      </c>
      <c r="B15" s="615"/>
      <c r="C15" s="616">
        <v>1000</v>
      </c>
      <c r="D15" s="616">
        <v>62190</v>
      </c>
      <c r="E15" s="617"/>
      <c r="F15" s="616">
        <f>+C15-D15</f>
        <v>-61190</v>
      </c>
    </row>
    <row r="16" spans="1:16" s="69" customFormat="1" ht="21.75" thickBot="1">
      <c r="A16" s="99" t="s">
        <v>325</v>
      </c>
      <c r="B16" s="98"/>
      <c r="C16" s="82">
        <f>SUM(C14:C15)</f>
        <v>2000</v>
      </c>
      <c r="D16" s="82">
        <f>SUM(D14:D15)</f>
        <v>62480</v>
      </c>
      <c r="E16" s="265"/>
      <c r="F16" s="82">
        <f>+F15</f>
        <v>-61190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6" ht="21">
      <c r="A17" s="618" t="s">
        <v>629</v>
      </c>
      <c r="B17" s="620">
        <v>413000</v>
      </c>
      <c r="C17" s="621"/>
      <c r="D17" s="621"/>
      <c r="E17" s="621"/>
      <c r="F17" s="621"/>
    </row>
    <row r="18" spans="1:6" ht="21.75" thickBot="1">
      <c r="A18" s="357" t="s">
        <v>630</v>
      </c>
      <c r="B18" s="472">
        <v>413003</v>
      </c>
      <c r="C18" s="358">
        <v>300000</v>
      </c>
      <c r="D18" s="358">
        <v>412725.97</v>
      </c>
      <c r="E18" s="622"/>
      <c r="F18" s="358">
        <f>+C18-D18</f>
        <v>-112725.96999999997</v>
      </c>
    </row>
    <row r="19" spans="1:16" s="69" customFormat="1" ht="21.75" thickBot="1">
      <c r="A19" s="99" t="s">
        <v>325</v>
      </c>
      <c r="B19" s="98"/>
      <c r="C19" s="82">
        <f>SUM(C18:C18)</f>
        <v>300000</v>
      </c>
      <c r="D19" s="82">
        <f>SUM(D18)</f>
        <v>412725.97</v>
      </c>
      <c r="E19" s="265"/>
      <c r="F19" s="82">
        <f>+C19-D19</f>
        <v>-112725.96999999997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1:6" ht="21">
      <c r="A20" s="618" t="s">
        <v>631</v>
      </c>
      <c r="B20" s="620">
        <v>415000</v>
      </c>
      <c r="C20" s="621"/>
      <c r="D20" s="621"/>
      <c r="E20" s="621"/>
      <c r="F20" s="621"/>
    </row>
    <row r="21" spans="1:6" ht="21">
      <c r="A21" s="470" t="s">
        <v>632</v>
      </c>
      <c r="B21" s="471">
        <v>415004</v>
      </c>
      <c r="C21" s="356">
        <v>10000</v>
      </c>
      <c r="D21" s="356">
        <v>0</v>
      </c>
      <c r="E21" s="613"/>
      <c r="F21" s="356">
        <f>+C21-D21</f>
        <v>10000</v>
      </c>
    </row>
    <row r="22" spans="1:6" ht="21.75" thickBot="1">
      <c r="A22" s="614" t="s">
        <v>633</v>
      </c>
      <c r="B22" s="615">
        <v>415999</v>
      </c>
      <c r="C22" s="616">
        <v>1000</v>
      </c>
      <c r="D22" s="616">
        <v>16700</v>
      </c>
      <c r="E22" s="617"/>
      <c r="F22" s="616">
        <f>+C22-D22</f>
        <v>-15700</v>
      </c>
    </row>
    <row r="23" spans="1:16" s="69" customFormat="1" ht="21.75" thickBot="1">
      <c r="A23" s="99" t="s">
        <v>325</v>
      </c>
      <c r="B23" s="98"/>
      <c r="C23" s="82">
        <f>SUM(C21:C22)</f>
        <v>11000</v>
      </c>
      <c r="D23" s="82">
        <f>SUM(D21:D22)</f>
        <v>16700</v>
      </c>
      <c r="E23" s="265"/>
      <c r="F23" s="82">
        <f>+C23-D23</f>
        <v>-5700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6" ht="21">
      <c r="A24" s="618" t="s">
        <v>634</v>
      </c>
      <c r="B24" s="620">
        <v>421000</v>
      </c>
      <c r="C24" s="621"/>
      <c r="D24" s="621"/>
      <c r="E24" s="621"/>
      <c r="F24" s="621"/>
    </row>
    <row r="25" spans="1:6" ht="21">
      <c r="A25" s="470" t="s">
        <v>635</v>
      </c>
      <c r="B25" s="514">
        <v>421006</v>
      </c>
      <c r="C25" s="356">
        <v>800000</v>
      </c>
      <c r="D25" s="356">
        <v>928963.84</v>
      </c>
      <c r="E25" s="613"/>
      <c r="F25" s="356">
        <f>+C25-D25</f>
        <v>-128963.83999999997</v>
      </c>
    </row>
    <row r="26" spans="1:6" ht="21">
      <c r="A26" s="470" t="s">
        <v>636</v>
      </c>
      <c r="B26" s="514">
        <v>421007</v>
      </c>
      <c r="C26" s="356">
        <v>1850000</v>
      </c>
      <c r="D26" s="356">
        <v>2030954.83</v>
      </c>
      <c r="E26" s="613"/>
      <c r="F26" s="356">
        <f aca="true" t="shared" si="0" ref="F26:F33">+C26-D26</f>
        <v>-180954.83000000007</v>
      </c>
    </row>
    <row r="27" spans="1:6" ht="21">
      <c r="A27" s="470" t="s">
        <v>637</v>
      </c>
      <c r="B27" s="514">
        <v>421002</v>
      </c>
      <c r="C27" s="356">
        <v>6545800</v>
      </c>
      <c r="D27" s="356">
        <v>8962471.98</v>
      </c>
      <c r="E27" s="613"/>
      <c r="F27" s="356">
        <f t="shared" si="0"/>
        <v>-2416671.9800000004</v>
      </c>
    </row>
    <row r="28" spans="1:6" ht="21">
      <c r="A28" s="470" t="s">
        <v>147</v>
      </c>
      <c r="B28" s="514">
        <v>421004</v>
      </c>
      <c r="C28" s="356">
        <v>1400000</v>
      </c>
      <c r="D28" s="356">
        <v>2057236.26</v>
      </c>
      <c r="E28" s="613"/>
      <c r="F28" s="356">
        <f t="shared" si="0"/>
        <v>-657236.26</v>
      </c>
    </row>
    <row r="29" spans="1:6" ht="21">
      <c r="A29" s="470" t="s">
        <v>149</v>
      </c>
      <c r="B29" s="514">
        <v>421015</v>
      </c>
      <c r="C29" s="356">
        <v>1000</v>
      </c>
      <c r="D29" s="356">
        <v>908</v>
      </c>
      <c r="E29" s="613"/>
      <c r="F29" s="356">
        <f t="shared" si="0"/>
        <v>92</v>
      </c>
    </row>
    <row r="30" spans="1:6" ht="21">
      <c r="A30" s="470" t="s">
        <v>132</v>
      </c>
      <c r="B30" s="514"/>
      <c r="C30" s="356"/>
      <c r="D30" s="356"/>
      <c r="E30" s="613"/>
      <c r="F30" s="356"/>
    </row>
    <row r="31" spans="1:6" ht="21">
      <c r="A31" s="470" t="s">
        <v>188</v>
      </c>
      <c r="B31" s="514">
        <v>421012</v>
      </c>
      <c r="C31" s="356">
        <v>40000</v>
      </c>
      <c r="D31" s="356">
        <v>29631.32</v>
      </c>
      <c r="E31" s="613"/>
      <c r="F31" s="356">
        <f t="shared" si="0"/>
        <v>10368.68</v>
      </c>
    </row>
    <row r="32" spans="1:6" ht="21">
      <c r="A32" s="470" t="s">
        <v>189</v>
      </c>
      <c r="B32" s="514">
        <v>421013</v>
      </c>
      <c r="C32" s="356">
        <v>50000</v>
      </c>
      <c r="D32" s="356">
        <v>83321.43</v>
      </c>
      <c r="E32" s="613"/>
      <c r="F32" s="356">
        <f t="shared" si="0"/>
        <v>-33321.42999999999</v>
      </c>
    </row>
    <row r="33" spans="1:6" ht="21.75" thickBot="1">
      <c r="A33" s="614" t="s">
        <v>150</v>
      </c>
      <c r="B33" s="623">
        <v>421005</v>
      </c>
      <c r="C33" s="616">
        <v>10000</v>
      </c>
      <c r="D33" s="616">
        <v>22780.34</v>
      </c>
      <c r="E33" s="617"/>
      <c r="F33" s="616">
        <f t="shared" si="0"/>
        <v>-12780.34</v>
      </c>
    </row>
    <row r="34" spans="1:16" s="183" customFormat="1" ht="21.75" thickBot="1">
      <c r="A34" s="266" t="s">
        <v>885</v>
      </c>
      <c r="B34" s="264"/>
      <c r="C34" s="195">
        <f>+C25+C26+C27+C28+C29+C30+C31+C32+C33</f>
        <v>10696800</v>
      </c>
      <c r="D34" s="195">
        <f>+D25+D26+D27+D28+D29+D30+D31+D32+D33</f>
        <v>14116268</v>
      </c>
      <c r="E34" s="267"/>
      <c r="F34" s="195">
        <f>+C34-D34</f>
        <v>-3419468</v>
      </c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s="69" customFormat="1" ht="21.75" thickBot="1">
      <c r="A35" s="99" t="s">
        <v>455</v>
      </c>
      <c r="C35" s="83">
        <f>+C12+C16+C19+C23+C34</f>
        <v>11045800</v>
      </c>
      <c r="D35" s="82">
        <f>+D12+D16+D19+D23+D34</f>
        <v>14728621.98</v>
      </c>
      <c r="E35" s="265"/>
      <c r="F35" s="82">
        <f>+C35-D35</f>
        <v>-3682821.9800000004</v>
      </c>
      <c r="G35" s="242"/>
      <c r="H35" s="124"/>
      <c r="I35" s="124"/>
      <c r="J35" s="124"/>
      <c r="K35" s="124"/>
      <c r="L35" s="124"/>
      <c r="M35" s="124"/>
      <c r="N35" s="124"/>
      <c r="O35" s="124"/>
      <c r="P35" s="182"/>
    </row>
    <row r="36" spans="1:6" s="634" customFormat="1" ht="21">
      <c r="A36" s="629"/>
      <c r="B36" s="630"/>
      <c r="C36" s="631"/>
      <c r="D36" s="632"/>
      <c r="E36" s="633"/>
      <c r="F36" s="632" t="s">
        <v>328</v>
      </c>
    </row>
    <row r="37" spans="1:6" s="634" customFormat="1" ht="21">
      <c r="A37" s="635"/>
      <c r="C37" s="636" t="s">
        <v>60</v>
      </c>
      <c r="D37" s="271"/>
      <c r="E37" s="637"/>
      <c r="F37" s="271"/>
    </row>
    <row r="38" spans="1:6" s="124" customFormat="1" ht="21.75" thickBot="1">
      <c r="A38" s="241"/>
      <c r="B38" s="200"/>
      <c r="C38" s="269"/>
      <c r="D38" s="201"/>
      <c r="E38" s="270"/>
      <c r="F38" s="201"/>
    </row>
    <row r="39" spans="1:6" ht="21">
      <c r="A39" s="70" t="s">
        <v>121</v>
      </c>
      <c r="B39" s="70" t="s">
        <v>622</v>
      </c>
      <c r="C39" s="70" t="s">
        <v>878</v>
      </c>
      <c r="D39" s="70" t="s">
        <v>623</v>
      </c>
      <c r="E39" s="264" t="s">
        <v>601</v>
      </c>
      <c r="F39" s="70" t="s">
        <v>602</v>
      </c>
    </row>
    <row r="40" spans="1:6" ht="21.75" thickBot="1">
      <c r="A40" s="72"/>
      <c r="B40" s="72" t="s">
        <v>118</v>
      </c>
      <c r="C40" s="72" t="s">
        <v>599</v>
      </c>
      <c r="D40" s="72"/>
      <c r="E40" s="243" t="s">
        <v>807</v>
      </c>
      <c r="F40" s="72" t="s">
        <v>603</v>
      </c>
    </row>
    <row r="41" spans="1:6" ht="21">
      <c r="A41" s="619" t="s">
        <v>381</v>
      </c>
      <c r="B41" s="620" t="s">
        <v>373</v>
      </c>
      <c r="C41" s="619"/>
      <c r="D41" s="619"/>
      <c r="E41" s="619"/>
      <c r="F41" s="619"/>
    </row>
    <row r="42" spans="1:6" ht="21">
      <c r="A42" s="470" t="s">
        <v>456</v>
      </c>
      <c r="B42" s="470"/>
      <c r="C42" s="356">
        <v>13908200</v>
      </c>
      <c r="D42" s="356">
        <v>8157021</v>
      </c>
      <c r="E42" s="613"/>
      <c r="F42" s="356">
        <f>+C42-D42</f>
        <v>5751179</v>
      </c>
    </row>
    <row r="43" spans="1:6" ht="21.75" thickBot="1">
      <c r="A43" s="624" t="s">
        <v>457</v>
      </c>
      <c r="B43" s="624"/>
      <c r="C43" s="625"/>
      <c r="D43" s="625"/>
      <c r="E43" s="625"/>
      <c r="F43" s="625"/>
    </row>
    <row r="44" spans="1:16" s="69" customFormat="1" ht="21.75" thickBot="1">
      <c r="A44" s="99" t="s">
        <v>885</v>
      </c>
      <c r="C44" s="82">
        <f>SUM(C42:C43)</f>
        <v>13908200</v>
      </c>
      <c r="D44" s="82">
        <f>SUM(D42:D43)</f>
        <v>8157021</v>
      </c>
      <c r="E44" s="265"/>
      <c r="F44" s="82">
        <f>+C44-D44</f>
        <v>5751179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6" s="69" customFormat="1" ht="21.75" thickBot="1">
      <c r="A45" s="99" t="s">
        <v>458</v>
      </c>
      <c r="C45" s="82">
        <f>+C35+C44</f>
        <v>24954000</v>
      </c>
      <c r="D45" s="82">
        <f>+D35+D44</f>
        <v>22885642.98</v>
      </c>
      <c r="E45" s="265"/>
      <c r="F45" s="82">
        <f>+C45-D45</f>
        <v>2068357.0199999996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6" ht="21">
      <c r="A46" s="512" t="s">
        <v>326</v>
      </c>
      <c r="B46" s="626">
        <v>441000</v>
      </c>
      <c r="C46" s="512"/>
      <c r="D46" s="512"/>
      <c r="E46" s="512"/>
      <c r="F46" s="512"/>
    </row>
    <row r="47" spans="1:6" ht="21">
      <c r="A47" s="627" t="s">
        <v>247</v>
      </c>
      <c r="B47" s="471">
        <v>441002</v>
      </c>
      <c r="C47" s="470"/>
      <c r="D47" s="470"/>
      <c r="E47" s="470"/>
      <c r="F47" s="470"/>
    </row>
    <row r="48" spans="1:6" ht="21">
      <c r="A48" s="470" t="s">
        <v>248</v>
      </c>
      <c r="B48" s="471"/>
      <c r="C48" s="470"/>
      <c r="D48" s="470"/>
      <c r="E48" s="470"/>
      <c r="F48" s="470"/>
    </row>
    <row r="49" spans="1:6" ht="21">
      <c r="A49" s="333" t="s">
        <v>820</v>
      </c>
      <c r="B49" s="514"/>
      <c r="C49" s="356">
        <v>0</v>
      </c>
      <c r="D49" s="348">
        <v>3370800</v>
      </c>
      <c r="E49" s="470"/>
      <c r="F49" s="470"/>
    </row>
    <row r="50" spans="1:6" ht="21">
      <c r="A50" s="333" t="s">
        <v>821</v>
      </c>
      <c r="B50" s="514"/>
      <c r="C50" s="356">
        <v>0</v>
      </c>
      <c r="D50" s="348">
        <v>654000</v>
      </c>
      <c r="E50" s="470"/>
      <c r="F50" s="470"/>
    </row>
    <row r="51" spans="1:6" ht="21">
      <c r="A51" s="340" t="s">
        <v>819</v>
      </c>
      <c r="B51" s="514"/>
      <c r="C51" s="356">
        <v>0</v>
      </c>
      <c r="D51" s="348">
        <v>17784</v>
      </c>
      <c r="E51" s="470"/>
      <c r="F51" s="470"/>
    </row>
    <row r="52" spans="1:6" ht="21">
      <c r="A52" s="333" t="s">
        <v>170</v>
      </c>
      <c r="B52" s="514"/>
      <c r="C52" s="356">
        <v>0</v>
      </c>
      <c r="D52" s="348">
        <v>351840</v>
      </c>
      <c r="E52" s="470"/>
      <c r="F52" s="470"/>
    </row>
    <row r="53" spans="1:6" ht="21">
      <c r="A53" s="333" t="s">
        <v>823</v>
      </c>
      <c r="B53" s="514"/>
      <c r="C53" s="356">
        <v>0</v>
      </c>
      <c r="D53" s="348">
        <v>90000</v>
      </c>
      <c r="E53" s="470"/>
      <c r="F53" s="470"/>
    </row>
    <row r="54" spans="1:6" ht="21">
      <c r="A54" s="333" t="s">
        <v>822</v>
      </c>
      <c r="B54" s="514"/>
      <c r="C54" s="356">
        <v>0</v>
      </c>
      <c r="D54" s="348">
        <v>117944</v>
      </c>
      <c r="E54" s="470"/>
      <c r="F54" s="470"/>
    </row>
    <row r="55" spans="1:6" ht="21">
      <c r="A55" s="333" t="s">
        <v>171</v>
      </c>
      <c r="B55" s="514"/>
      <c r="C55" s="356">
        <v>0</v>
      </c>
      <c r="D55" s="348">
        <v>416404</v>
      </c>
      <c r="E55" s="470"/>
      <c r="F55" s="470"/>
    </row>
    <row r="56" spans="1:6" ht="21">
      <c r="A56" s="339" t="s">
        <v>177</v>
      </c>
      <c r="B56" s="514"/>
      <c r="C56" s="356"/>
      <c r="D56" s="348">
        <v>153000</v>
      </c>
      <c r="E56" s="470"/>
      <c r="F56" s="470"/>
    </row>
    <row r="57" spans="1:6" ht="21">
      <c r="A57" s="339" t="s">
        <v>175</v>
      </c>
      <c r="B57" s="514"/>
      <c r="C57" s="356"/>
      <c r="D57" s="348">
        <v>25000</v>
      </c>
      <c r="E57" s="470"/>
      <c r="F57" s="470"/>
    </row>
    <row r="58" spans="1:6" ht="21.75" thickBot="1">
      <c r="A58" s="339" t="s">
        <v>172</v>
      </c>
      <c r="B58" s="514"/>
      <c r="C58" s="356"/>
      <c r="D58" s="348">
        <v>105000</v>
      </c>
      <c r="E58" s="470"/>
      <c r="F58" s="470"/>
    </row>
    <row r="59" spans="1:16" s="69" customFormat="1" ht="21.75" thickBot="1">
      <c r="A59" s="339" t="s">
        <v>181</v>
      </c>
      <c r="B59" s="514"/>
      <c r="C59" s="356"/>
      <c r="D59" s="348">
        <v>37500</v>
      </c>
      <c r="E59" s="470"/>
      <c r="F59" s="470"/>
      <c r="G59" s="124"/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 s="69" customFormat="1" ht="21.75" thickBot="1">
      <c r="A60" s="339" t="s">
        <v>179</v>
      </c>
      <c r="B60" s="514"/>
      <c r="C60" s="356"/>
      <c r="D60" s="348">
        <v>2163000</v>
      </c>
      <c r="E60" s="470"/>
      <c r="F60" s="470"/>
      <c r="G60" s="124"/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6" ht="21">
      <c r="A61" s="339" t="s">
        <v>178</v>
      </c>
      <c r="B61" s="514"/>
      <c r="C61" s="356"/>
      <c r="D61" s="348">
        <v>50000</v>
      </c>
      <c r="E61" s="470"/>
      <c r="F61" s="470"/>
    </row>
    <row r="62" spans="1:6" ht="21">
      <c r="A62" s="339" t="s">
        <v>173</v>
      </c>
      <c r="B62" s="514"/>
      <c r="C62" s="356"/>
      <c r="D62" s="348">
        <v>3000</v>
      </c>
      <c r="E62" s="613"/>
      <c r="F62" s="356"/>
    </row>
    <row r="63" spans="1:6" ht="21">
      <c r="A63" s="339" t="s">
        <v>174</v>
      </c>
      <c r="B63" s="514"/>
      <c r="C63" s="356">
        <v>0</v>
      </c>
      <c r="D63" s="348">
        <v>20850</v>
      </c>
      <c r="E63" s="356"/>
      <c r="F63" s="356"/>
    </row>
    <row r="64" spans="1:6" ht="21">
      <c r="A64" s="339" t="s">
        <v>176</v>
      </c>
      <c r="B64" s="514"/>
      <c r="C64" s="356"/>
      <c r="D64" s="348">
        <v>20000</v>
      </c>
      <c r="E64" s="356"/>
      <c r="F64" s="356"/>
    </row>
    <row r="65" spans="1:6" ht="21.75" thickBot="1">
      <c r="A65" s="515"/>
      <c r="B65" s="438"/>
      <c r="C65" s="516"/>
      <c r="D65" s="516"/>
      <c r="E65" s="516"/>
      <c r="F65" s="516"/>
    </row>
    <row r="66" spans="1:6" ht="21.75" thickBot="1">
      <c r="A66" s="99" t="s">
        <v>885</v>
      </c>
      <c r="B66" s="69"/>
      <c r="C66" s="82">
        <f>SUM(C62:C63)</f>
        <v>0</v>
      </c>
      <c r="D66" s="82">
        <f>SUM(D49:D65)</f>
        <v>7596122</v>
      </c>
      <c r="E66" s="265"/>
      <c r="F66" s="82">
        <f>SUM(F62:F63)</f>
        <v>0</v>
      </c>
    </row>
    <row r="67" spans="1:6" ht="21.75" thickBot="1">
      <c r="A67" s="99" t="s">
        <v>885</v>
      </c>
      <c r="B67" s="69"/>
      <c r="C67" s="82">
        <f>+C45+C66</f>
        <v>24954000</v>
      </c>
      <c r="D67" s="82">
        <f>+D45+D66</f>
        <v>30481764.98</v>
      </c>
      <c r="E67" s="265" t="s">
        <v>601</v>
      </c>
      <c r="F67" s="82">
        <f>+F45+F66</f>
        <v>2068357.0199999996</v>
      </c>
    </row>
    <row r="69" spans="1:6" s="45" customFormat="1" ht="18">
      <c r="A69" s="45" t="s">
        <v>285</v>
      </c>
      <c r="C69" s="708"/>
      <c r="E69" s="708"/>
      <c r="F69" s="708"/>
    </row>
    <row r="70" spans="1:6" s="45" customFormat="1" ht="18">
      <c r="A70" s="45" t="s">
        <v>92</v>
      </c>
      <c r="C70" s="708"/>
      <c r="E70" s="708"/>
      <c r="F70" s="708"/>
    </row>
    <row r="71" spans="1:6" s="45" customFormat="1" ht="18">
      <c r="A71" s="45" t="s">
        <v>93</v>
      </c>
      <c r="C71" s="708"/>
      <c r="E71" s="708"/>
      <c r="F71" s="708"/>
    </row>
    <row r="72" spans="3:6" s="45" customFormat="1" ht="18">
      <c r="C72" s="708" t="s">
        <v>94</v>
      </c>
      <c r="E72" s="708"/>
      <c r="F72" s="708"/>
    </row>
  </sheetData>
  <printOptions/>
  <pageMargins left="0.75" right="0.75" top="1" bottom="0.55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28">
      <selection activeCell="C30" sqref="C30"/>
    </sheetView>
  </sheetViews>
  <sheetFormatPr defaultColWidth="9.140625" defaultRowHeight="21.75"/>
  <cols>
    <col min="1" max="1" width="75.7109375" style="87" customWidth="1"/>
    <col min="2" max="2" width="21.28125" style="87" customWidth="1"/>
    <col min="3" max="3" width="9.140625" style="87" customWidth="1"/>
    <col min="4" max="4" width="17.421875" style="87" customWidth="1"/>
    <col min="5" max="16384" width="9.140625" style="87" customWidth="1"/>
  </cols>
  <sheetData>
    <row r="1" ht="23.25">
      <c r="A1" s="87" t="s">
        <v>550</v>
      </c>
    </row>
    <row r="2" ht="23.25">
      <c r="A2" s="87" t="s">
        <v>551</v>
      </c>
    </row>
    <row r="3" ht="24" thickBot="1">
      <c r="A3" s="87" t="s">
        <v>552</v>
      </c>
    </row>
    <row r="4" spans="1:2" ht="23.25">
      <c r="A4" s="79" t="s">
        <v>121</v>
      </c>
      <c r="B4" s="79" t="s">
        <v>122</v>
      </c>
    </row>
    <row r="5" spans="1:2" s="85" customFormat="1" ht="24" thickBot="1">
      <c r="A5" s="80"/>
      <c r="B5" s="80"/>
    </row>
    <row r="6" spans="1:2" ht="23.25">
      <c r="A6" s="953" t="s">
        <v>886</v>
      </c>
      <c r="B6" s="954"/>
    </row>
    <row r="7" spans="1:2" ht="24" thickBot="1">
      <c r="A7" s="955" t="s">
        <v>61</v>
      </c>
      <c r="B7" s="959">
        <v>13146237.32</v>
      </c>
    </row>
    <row r="8" spans="1:2" ht="24" thickTop="1">
      <c r="A8" s="956"/>
      <c r="B8" s="958"/>
    </row>
    <row r="9" spans="1:2" ht="23.25">
      <c r="A9" s="956" t="s">
        <v>62</v>
      </c>
      <c r="B9" s="940">
        <v>31294950.29</v>
      </c>
    </row>
    <row r="10" spans="1:2" ht="23.25">
      <c r="A10" s="956" t="s">
        <v>887</v>
      </c>
      <c r="B10" s="940">
        <v>0</v>
      </c>
    </row>
    <row r="11" spans="1:2" ht="23.25">
      <c r="A11" s="956"/>
      <c r="B11" s="940"/>
    </row>
    <row r="12" spans="1:2" ht="23.25">
      <c r="A12" s="956"/>
      <c r="B12" s="940"/>
    </row>
    <row r="13" spans="1:2" ht="24" thickBot="1">
      <c r="A13" s="957"/>
      <c r="B13" s="902"/>
    </row>
    <row r="14" spans="1:2" ht="24" thickBot="1">
      <c r="A14" s="198"/>
      <c r="B14" s="244">
        <f>SUM(B9:B13)</f>
        <v>31294950.29</v>
      </c>
    </row>
    <row r="15" spans="1:2" ht="24.75" thickBot="1" thickTop="1">
      <c r="A15" s="245" t="s">
        <v>888</v>
      </c>
      <c r="B15" s="199"/>
    </row>
    <row r="16" spans="1:2" ht="24" thickBot="1">
      <c r="A16" s="951" t="s">
        <v>889</v>
      </c>
      <c r="B16" s="244">
        <v>13146237.32</v>
      </c>
    </row>
    <row r="17" spans="1:2" ht="24" thickTop="1">
      <c r="A17" s="949"/>
      <c r="B17" s="960"/>
    </row>
    <row r="18" spans="1:2" ht="23.25">
      <c r="A18" s="956" t="s">
        <v>205</v>
      </c>
      <c r="B18" s="940">
        <v>753508.33</v>
      </c>
    </row>
    <row r="19" spans="1:2" ht="23.25">
      <c r="A19" s="956" t="s">
        <v>206</v>
      </c>
      <c r="B19" s="940">
        <v>1930000</v>
      </c>
    </row>
    <row r="20" spans="1:2" ht="23.25">
      <c r="A20" s="956" t="s">
        <v>207</v>
      </c>
      <c r="B20" s="940">
        <v>696800</v>
      </c>
    </row>
    <row r="21" spans="1:2" ht="23.25">
      <c r="A21" s="956" t="s">
        <v>214</v>
      </c>
      <c r="B21" s="940">
        <v>16917975.71</v>
      </c>
    </row>
    <row r="22" spans="1:2" ht="23.25">
      <c r="A22" s="956" t="s">
        <v>806</v>
      </c>
      <c r="B22" s="940">
        <v>10996666.25</v>
      </c>
    </row>
    <row r="23" spans="1:2" ht="23.25">
      <c r="A23" s="949"/>
      <c r="B23" s="950"/>
    </row>
    <row r="24" spans="1:2" ht="24" thickBot="1">
      <c r="A24" s="947"/>
      <c r="B24" s="948"/>
    </row>
    <row r="25" spans="1:2" ht="24" thickBot="1">
      <c r="A25" s="93"/>
      <c r="B25" s="244">
        <f>SUM(B18:B24)</f>
        <v>31294950.29</v>
      </c>
    </row>
    <row r="26" ht="24" thickTop="1">
      <c r="B26" s="104"/>
    </row>
    <row r="28" spans="1:6" s="45" customFormat="1" ht="21">
      <c r="A28" s="43" t="s">
        <v>285</v>
      </c>
      <c r="B28" s="43"/>
      <c r="C28" s="708"/>
      <c r="E28" s="708"/>
      <c r="F28" s="708"/>
    </row>
    <row r="29" spans="1:6" s="45" customFormat="1" ht="21">
      <c r="A29" s="43" t="s">
        <v>503</v>
      </c>
      <c r="B29" s="43"/>
      <c r="C29" s="708"/>
      <c r="E29" s="708"/>
      <c r="F29" s="708"/>
    </row>
    <row r="30" spans="1:6" s="45" customFormat="1" ht="21">
      <c r="A30" s="43" t="s">
        <v>504</v>
      </c>
      <c r="B30" s="43"/>
      <c r="C30" s="708"/>
      <c r="E30" s="708"/>
      <c r="F30" s="708"/>
    </row>
    <row r="31" spans="1:6" s="45" customFormat="1" ht="21">
      <c r="A31" s="43" t="s">
        <v>505</v>
      </c>
      <c r="B31" s="43"/>
      <c r="C31" s="708"/>
      <c r="E31" s="708"/>
      <c r="F31" s="708"/>
    </row>
  </sheetData>
  <sheetProtection/>
  <printOptions/>
  <pageMargins left="0.85" right="0.36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SheetLayoutView="100" zoomScalePageLayoutView="0" workbookViewId="0" topLeftCell="A10">
      <selection activeCell="A25" sqref="A25"/>
    </sheetView>
  </sheetViews>
  <sheetFormatPr defaultColWidth="9.140625" defaultRowHeight="21.75"/>
  <cols>
    <col min="1" max="1" width="65.57421875" style="169" customWidth="1"/>
    <col min="2" max="2" width="15.57421875" style="169" customWidth="1"/>
    <col min="3" max="16384" width="9.140625" style="169" customWidth="1"/>
  </cols>
  <sheetData>
    <row r="1" spans="1:2" ht="29.25">
      <c r="A1" s="973" t="s">
        <v>127</v>
      </c>
      <c r="B1" s="973"/>
    </row>
    <row r="2" spans="1:2" ht="23.25">
      <c r="A2" s="174" t="s">
        <v>128</v>
      </c>
      <c r="B2" s="174"/>
    </row>
    <row r="3" spans="1:2" ht="23.25">
      <c r="A3" s="884" t="s">
        <v>553</v>
      </c>
      <c r="B3" s="174">
        <v>582766.11</v>
      </c>
    </row>
    <row r="4" spans="1:2" ht="23.25">
      <c r="A4" s="884" t="s">
        <v>395</v>
      </c>
      <c r="B4" s="174"/>
    </row>
    <row r="5" spans="1:2" ht="23.25">
      <c r="A5" s="884" t="s">
        <v>131</v>
      </c>
      <c r="B5" s="885">
        <v>19439827.32</v>
      </c>
    </row>
    <row r="6" spans="1:2" ht="23.25">
      <c r="A6" s="884" t="s">
        <v>223</v>
      </c>
      <c r="B6" s="885">
        <v>166943.52</v>
      </c>
    </row>
    <row r="7" spans="1:2" ht="23.25">
      <c r="A7" s="884" t="s">
        <v>482</v>
      </c>
      <c r="B7" s="885"/>
    </row>
    <row r="8" spans="1:2" ht="23.25">
      <c r="A8" s="884" t="s">
        <v>480</v>
      </c>
      <c r="B8" s="885">
        <v>5698213.76</v>
      </c>
    </row>
    <row r="9" spans="1:2" ht="23.25">
      <c r="A9" s="884" t="s">
        <v>483</v>
      </c>
      <c r="B9" s="885"/>
    </row>
    <row r="10" spans="1:2" ht="23.25">
      <c r="A10" s="884" t="s">
        <v>481</v>
      </c>
      <c r="B10" s="885">
        <v>5407199.58</v>
      </c>
    </row>
    <row r="11" spans="1:2" ht="24" thickBot="1">
      <c r="A11" s="886" t="s">
        <v>885</v>
      </c>
      <c r="B11" s="887">
        <f>SUM(B3:B10)</f>
        <v>31294950.29</v>
      </c>
    </row>
    <row r="12" spans="1:2" ht="24" thickTop="1">
      <c r="A12" s="170"/>
      <c r="B12" s="170"/>
    </row>
    <row r="13" spans="1:2" ht="23.25">
      <c r="A13" s="248"/>
      <c r="B13" s="248"/>
    </row>
    <row r="14" spans="1:2" ht="23.25">
      <c r="A14" s="246" t="s">
        <v>146</v>
      </c>
      <c r="B14" s="247"/>
    </row>
    <row r="15" spans="1:2" ht="23.25">
      <c r="A15" s="177" t="s">
        <v>129</v>
      </c>
      <c r="B15" s="178"/>
    </row>
    <row r="16" spans="1:2" ht="23.25">
      <c r="A16" s="888" t="s">
        <v>827</v>
      </c>
      <c r="B16" s="361">
        <v>27311.96</v>
      </c>
    </row>
    <row r="17" spans="1:2" ht="23.25">
      <c r="A17" s="888" t="s">
        <v>828</v>
      </c>
      <c r="B17" s="361">
        <v>547588.92</v>
      </c>
    </row>
    <row r="18" spans="1:2" ht="23.25">
      <c r="A18" s="888" t="s">
        <v>829</v>
      </c>
      <c r="B18" s="361">
        <v>4019.38</v>
      </c>
    </row>
    <row r="19" spans="1:2" ht="23.25">
      <c r="A19" s="888" t="s">
        <v>830</v>
      </c>
      <c r="B19" s="361">
        <v>6844.55</v>
      </c>
    </row>
    <row r="20" spans="1:2" ht="23.25">
      <c r="A20" s="888" t="s">
        <v>831</v>
      </c>
      <c r="B20" s="361">
        <v>160000</v>
      </c>
    </row>
    <row r="21" spans="1:2" ht="23.25">
      <c r="A21" s="888" t="s">
        <v>832</v>
      </c>
      <c r="B21" s="361">
        <v>6943.52</v>
      </c>
    </row>
    <row r="22" spans="1:2" ht="23.25">
      <c r="A22" s="888" t="s">
        <v>280</v>
      </c>
      <c r="B22" s="883">
        <v>800</v>
      </c>
    </row>
    <row r="23" spans="1:2" ht="24" thickBot="1">
      <c r="A23" s="175" t="s">
        <v>885</v>
      </c>
      <c r="B23" s="176">
        <f>SUM(B16:B22)</f>
        <v>753508.3300000001</v>
      </c>
    </row>
    <row r="24" spans="1:2" ht="24" thickTop="1">
      <c r="A24" s="170"/>
      <c r="B24" s="171"/>
    </row>
    <row r="25" spans="1:2" ht="23.25">
      <c r="A25" s="172"/>
      <c r="B25" s="173"/>
    </row>
    <row r="45" ht="23.25">
      <c r="C45" s="172"/>
    </row>
  </sheetData>
  <sheetProtection/>
  <mergeCells count="1">
    <mergeCell ref="A1:B1"/>
  </mergeCells>
  <printOptions/>
  <pageMargins left="1.16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zoomScale="60" zoomScalePageLayoutView="0" workbookViewId="0" topLeftCell="A1">
      <selection activeCell="B28" sqref="B28"/>
    </sheetView>
  </sheetViews>
  <sheetFormatPr defaultColWidth="9.140625" defaultRowHeight="21.75"/>
  <cols>
    <col min="1" max="1" width="4.421875" style="43" customWidth="1"/>
    <col min="2" max="2" width="28.28125" style="43" customWidth="1"/>
    <col min="3" max="3" width="6.421875" style="43" customWidth="1"/>
    <col min="4" max="4" width="15.140625" style="43" customWidth="1"/>
    <col min="5" max="5" width="13.7109375" style="43" customWidth="1"/>
    <col min="6" max="6" width="12.7109375" style="43" customWidth="1"/>
    <col min="7" max="7" width="16.28125" style="43" customWidth="1"/>
    <col min="8" max="8" width="25.28125" style="43" customWidth="1"/>
    <col min="9" max="9" width="13.140625" style="43" customWidth="1"/>
    <col min="10" max="10" width="17.00390625" style="49" customWidth="1"/>
    <col min="11" max="16384" width="9.140625" style="43" customWidth="1"/>
  </cols>
  <sheetData>
    <row r="1" spans="1:10" s="68" customFormat="1" ht="21">
      <c r="A1" s="68" t="s">
        <v>733</v>
      </c>
      <c r="J1" s="123"/>
    </row>
    <row r="2" spans="1:10" s="68" customFormat="1" ht="21">
      <c r="A2" s="68" t="s">
        <v>63</v>
      </c>
      <c r="J2" s="123"/>
    </row>
    <row r="3" spans="1:10" s="68" customFormat="1" ht="21.75" thickBot="1">
      <c r="A3" s="68" t="s">
        <v>554</v>
      </c>
      <c r="J3" s="123"/>
    </row>
    <row r="4" spans="1:10" s="94" customFormat="1" ht="21">
      <c r="A4" s="70"/>
      <c r="B4" s="70" t="s">
        <v>890</v>
      </c>
      <c r="C4" s="70" t="s">
        <v>118</v>
      </c>
      <c r="D4" s="70" t="s">
        <v>891</v>
      </c>
      <c r="E4" s="70" t="s">
        <v>893</v>
      </c>
      <c r="F4" s="70" t="s">
        <v>895</v>
      </c>
      <c r="G4" s="70" t="s">
        <v>896</v>
      </c>
      <c r="H4" s="70" t="s">
        <v>897</v>
      </c>
      <c r="I4" s="70" t="s">
        <v>899</v>
      </c>
      <c r="J4" s="249"/>
    </row>
    <row r="5" spans="1:10" s="94" customFormat="1" ht="21.75" thickBot="1">
      <c r="A5" s="72"/>
      <c r="B5" s="72"/>
      <c r="C5" s="72" t="s">
        <v>123</v>
      </c>
      <c r="D5" s="72" t="s">
        <v>892</v>
      </c>
      <c r="E5" s="72" t="s">
        <v>894</v>
      </c>
      <c r="F5" s="72" t="s">
        <v>894</v>
      </c>
      <c r="G5" s="72" t="s">
        <v>236</v>
      </c>
      <c r="H5" s="72" t="s">
        <v>898</v>
      </c>
      <c r="I5" s="72" t="s">
        <v>900</v>
      </c>
      <c r="J5" s="249"/>
    </row>
    <row r="6" spans="1:9" ht="21.75" thickBot="1">
      <c r="A6" s="250" t="s">
        <v>902</v>
      </c>
      <c r="B6" s="69" t="s">
        <v>903</v>
      </c>
      <c r="C6" s="89"/>
      <c r="D6" s="83">
        <f>+D7+D8</f>
        <v>2903682</v>
      </c>
      <c r="E6" s="82">
        <f>+E7+E8</f>
        <v>5998000</v>
      </c>
      <c r="F6" s="82">
        <v>0</v>
      </c>
      <c r="G6" s="83">
        <f>+G7+G8</f>
        <v>8901682</v>
      </c>
      <c r="H6" s="251"/>
      <c r="I6" s="251"/>
    </row>
    <row r="7" spans="1:9" ht="21">
      <c r="A7" s="252"/>
      <c r="B7" s="253" t="s">
        <v>904</v>
      </c>
      <c r="C7" s="252"/>
      <c r="D7" s="254">
        <v>903877</v>
      </c>
      <c r="E7" s="254">
        <v>0</v>
      </c>
      <c r="F7" s="254">
        <v>0</v>
      </c>
      <c r="G7" s="254">
        <v>903877</v>
      </c>
      <c r="H7" s="253" t="s">
        <v>718</v>
      </c>
      <c r="I7" s="254">
        <v>1769940</v>
      </c>
    </row>
    <row r="8" spans="1:9" ht="21">
      <c r="A8" s="252"/>
      <c r="B8" s="253" t="s">
        <v>905</v>
      </c>
      <c r="C8" s="252"/>
      <c r="D8" s="254">
        <v>1999805</v>
      </c>
      <c r="E8" s="890">
        <v>5998000</v>
      </c>
      <c r="F8" s="254">
        <v>0</v>
      </c>
      <c r="G8" s="254">
        <v>7997805</v>
      </c>
      <c r="H8" s="253" t="s">
        <v>719</v>
      </c>
      <c r="I8" s="254">
        <v>7150345</v>
      </c>
    </row>
    <row r="9" spans="1:9" ht="21.75" thickBot="1">
      <c r="A9" s="252"/>
      <c r="B9" s="253"/>
      <c r="C9" s="252"/>
      <c r="D9" s="254"/>
      <c r="E9" s="254"/>
      <c r="F9" s="254"/>
      <c r="G9" s="254"/>
      <c r="H9" s="253"/>
      <c r="I9" s="254"/>
    </row>
    <row r="10" spans="1:9" ht="21.75" thickBot="1">
      <c r="A10" s="184" t="s">
        <v>906</v>
      </c>
      <c r="B10" s="69" t="s">
        <v>907</v>
      </c>
      <c r="C10" s="89"/>
      <c r="D10" s="82">
        <f>+D11+D12+D13+D14+D15+D16+D17+D18+D19+D20+D21+D22</f>
        <v>4195555.32</v>
      </c>
      <c r="E10" s="82">
        <f>+E11+E12+E13+E14+E15+E16+E17+E18+E19+E20+E21+E22</f>
        <v>49000</v>
      </c>
      <c r="F10" s="82">
        <f>+F11+F12+F13+F14+F15+F16+F17+F18+F19+F20+F21+F22</f>
        <v>0</v>
      </c>
      <c r="G10" s="82">
        <f>+G11+G12+G13+G14+G15+G16+G17+G18+G19+G20+G21+G22</f>
        <v>4244555.32</v>
      </c>
      <c r="H10" s="253" t="s">
        <v>651</v>
      </c>
      <c r="I10" s="254">
        <v>3263185.96</v>
      </c>
    </row>
    <row r="11" spans="1:9" ht="21">
      <c r="A11" s="253"/>
      <c r="B11" s="253" t="s">
        <v>908</v>
      </c>
      <c r="C11" s="252">
        <v>451</v>
      </c>
      <c r="D11" s="254">
        <v>2254888.96</v>
      </c>
      <c r="E11" s="254">
        <v>0</v>
      </c>
      <c r="F11" s="254">
        <v>0</v>
      </c>
      <c r="G11" s="254">
        <f>+D11+E11</f>
        <v>2254888.96</v>
      </c>
      <c r="H11" s="253" t="s">
        <v>846</v>
      </c>
      <c r="I11" s="254">
        <v>7000</v>
      </c>
    </row>
    <row r="12" spans="1:9" ht="21">
      <c r="A12" s="253"/>
      <c r="B12" s="253" t="s">
        <v>711</v>
      </c>
      <c r="C12" s="252">
        <v>459</v>
      </c>
      <c r="D12" s="254">
        <v>42100</v>
      </c>
      <c r="E12" s="254">
        <v>0</v>
      </c>
      <c r="F12" s="254">
        <v>0</v>
      </c>
      <c r="G12" s="254">
        <v>42100</v>
      </c>
      <c r="H12" s="253" t="s">
        <v>847</v>
      </c>
      <c r="I12" s="254"/>
    </row>
    <row r="13" spans="1:9" ht="21">
      <c r="A13" s="253"/>
      <c r="B13" s="253" t="s">
        <v>712</v>
      </c>
      <c r="C13" s="252">
        <v>453</v>
      </c>
      <c r="D13" s="254">
        <v>823000</v>
      </c>
      <c r="E13" s="254">
        <v>0</v>
      </c>
      <c r="F13" s="254">
        <v>0</v>
      </c>
      <c r="G13" s="254">
        <v>823000</v>
      </c>
      <c r="H13" s="253" t="s">
        <v>848</v>
      </c>
      <c r="I13" s="254">
        <v>8000</v>
      </c>
    </row>
    <row r="14" spans="1:9" ht="21">
      <c r="A14" s="253"/>
      <c r="B14" s="253" t="s">
        <v>713</v>
      </c>
      <c r="C14" s="252">
        <v>454</v>
      </c>
      <c r="D14" s="254">
        <v>261000</v>
      </c>
      <c r="E14" s="254">
        <v>0</v>
      </c>
      <c r="F14" s="254">
        <v>0</v>
      </c>
      <c r="G14" s="254">
        <v>261000</v>
      </c>
      <c r="H14" s="253" t="s">
        <v>849</v>
      </c>
      <c r="I14" s="254"/>
    </row>
    <row r="15" spans="1:9" ht="21">
      <c r="A15" s="253"/>
      <c r="B15" s="253" t="s">
        <v>714</v>
      </c>
      <c r="C15" s="252">
        <v>468</v>
      </c>
      <c r="D15" s="254">
        <v>51000</v>
      </c>
      <c r="E15" s="254">
        <v>0</v>
      </c>
      <c r="F15" s="254">
        <v>0</v>
      </c>
      <c r="G15" s="254">
        <v>51000</v>
      </c>
      <c r="H15" s="253" t="s">
        <v>850</v>
      </c>
      <c r="I15" s="254">
        <v>947766.36</v>
      </c>
    </row>
    <row r="16" spans="1:9" ht="21">
      <c r="A16" s="253"/>
      <c r="B16" s="253" t="s">
        <v>715</v>
      </c>
      <c r="C16" s="252">
        <v>457</v>
      </c>
      <c r="D16" s="254">
        <v>99490</v>
      </c>
      <c r="E16" s="254">
        <v>0</v>
      </c>
      <c r="F16" s="254">
        <v>0</v>
      </c>
      <c r="G16" s="254">
        <v>99490</v>
      </c>
      <c r="H16" s="253"/>
      <c r="I16" s="254"/>
    </row>
    <row r="17" spans="1:9" ht="21">
      <c r="A17" s="253"/>
      <c r="B17" s="253" t="s">
        <v>716</v>
      </c>
      <c r="C17" s="252">
        <v>456</v>
      </c>
      <c r="D17" s="254">
        <v>50000</v>
      </c>
      <c r="E17" s="254">
        <v>0</v>
      </c>
      <c r="F17" s="254">
        <v>0</v>
      </c>
      <c r="G17" s="254">
        <v>50000</v>
      </c>
      <c r="H17" s="253"/>
      <c r="I17" s="254"/>
    </row>
    <row r="18" spans="1:9" ht="21">
      <c r="A18" s="253"/>
      <c r="B18" s="253" t="s">
        <v>717</v>
      </c>
      <c r="C18" s="252">
        <v>466</v>
      </c>
      <c r="D18" s="254">
        <v>207110</v>
      </c>
      <c r="E18" s="254">
        <v>49000</v>
      </c>
      <c r="F18" s="254">
        <v>0</v>
      </c>
      <c r="G18" s="254">
        <f>+D18+E18</f>
        <v>256110</v>
      </c>
      <c r="H18" s="253"/>
      <c r="I18" s="254"/>
    </row>
    <row r="19" spans="1:9" ht="21">
      <c r="A19" s="253"/>
      <c r="B19" s="253" t="s">
        <v>239</v>
      </c>
      <c r="C19" s="252">
        <v>452</v>
      </c>
      <c r="D19" s="254">
        <v>55466.36</v>
      </c>
      <c r="E19" s="254">
        <v>0</v>
      </c>
      <c r="F19" s="254">
        <v>0</v>
      </c>
      <c r="G19" s="254">
        <v>55466.36</v>
      </c>
      <c r="H19" s="253"/>
      <c r="I19" s="254"/>
    </row>
    <row r="20" spans="1:9" ht="21">
      <c r="A20" s="253"/>
      <c r="B20" s="253" t="s">
        <v>240</v>
      </c>
      <c r="C20" s="252">
        <v>458</v>
      </c>
      <c r="D20" s="254">
        <v>70000</v>
      </c>
      <c r="E20" s="254">
        <v>0</v>
      </c>
      <c r="F20" s="254"/>
      <c r="G20" s="254">
        <v>70000</v>
      </c>
      <c r="H20" s="253"/>
      <c r="I20" s="254"/>
    </row>
    <row r="21" spans="1:9" ht="21">
      <c r="A21" s="253"/>
      <c r="B21" s="253" t="s">
        <v>249</v>
      </c>
      <c r="C21" s="252">
        <v>463</v>
      </c>
      <c r="D21" s="254">
        <v>34500</v>
      </c>
      <c r="E21" s="254">
        <v>0</v>
      </c>
      <c r="F21" s="254">
        <v>0</v>
      </c>
      <c r="G21" s="254">
        <v>34500</v>
      </c>
      <c r="H21" s="253"/>
      <c r="I21" s="254"/>
    </row>
    <row r="22" spans="1:9" ht="21.75" thickBot="1">
      <c r="A22" s="253"/>
      <c r="B22" s="253" t="s">
        <v>250</v>
      </c>
      <c r="C22" s="252">
        <v>467</v>
      </c>
      <c r="D22" s="254">
        <v>247000</v>
      </c>
      <c r="E22" s="254">
        <v>0</v>
      </c>
      <c r="F22" s="254"/>
      <c r="G22" s="254">
        <v>247000</v>
      </c>
      <c r="H22" s="253"/>
      <c r="I22" s="254"/>
    </row>
    <row r="23" spans="1:9" ht="21.75" thickBot="1">
      <c r="A23" s="42"/>
      <c r="B23" s="277"/>
      <c r="C23" s="277"/>
      <c r="D23" s="82">
        <f>+D6+D10</f>
        <v>7099237.32</v>
      </c>
      <c r="E23" s="82">
        <f>+E6+E10</f>
        <v>6047000</v>
      </c>
      <c r="F23" s="82">
        <f>+F6+F10</f>
        <v>0</v>
      </c>
      <c r="G23" s="82">
        <f>+G6+G10</f>
        <v>13146237.32</v>
      </c>
      <c r="H23" s="253"/>
      <c r="I23" s="82">
        <f>SUM(I7:I18)</f>
        <v>13146237.32</v>
      </c>
    </row>
    <row r="24" spans="1:9" ht="21">
      <c r="A24" s="42"/>
      <c r="B24" s="42"/>
      <c r="C24" s="42"/>
      <c r="D24" s="97"/>
      <c r="E24" s="97"/>
      <c r="F24" s="97"/>
      <c r="G24" s="97"/>
      <c r="H24" s="42"/>
      <c r="I24" s="97"/>
    </row>
    <row r="25" spans="1:9" ht="21">
      <c r="A25" s="42"/>
      <c r="B25" s="42"/>
      <c r="C25" s="42"/>
      <c r="D25" s="97"/>
      <c r="E25" s="97"/>
      <c r="F25" s="97"/>
      <c r="G25" s="97"/>
      <c r="H25" s="42"/>
      <c r="I25" s="97"/>
    </row>
    <row r="26" spans="1:10" ht="21">
      <c r="A26" s="68" t="s">
        <v>561</v>
      </c>
      <c r="B26" s="68"/>
      <c r="J26" s="43"/>
    </row>
    <row r="27" spans="1:10" ht="21">
      <c r="A27" s="42"/>
      <c r="B27" s="891" t="s">
        <v>905</v>
      </c>
      <c r="C27" s="889"/>
      <c r="D27" s="890"/>
      <c r="E27" s="42"/>
      <c r="J27" s="43"/>
    </row>
    <row r="28" spans="1:10" ht="21">
      <c r="A28" s="42"/>
      <c r="B28" s="891" t="s">
        <v>557</v>
      </c>
      <c r="C28" s="889"/>
      <c r="D28" s="890">
        <v>5998000</v>
      </c>
      <c r="E28" s="42" t="s">
        <v>555</v>
      </c>
      <c r="J28" s="43"/>
    </row>
    <row r="29" spans="1:10" ht="21">
      <c r="A29" s="42"/>
      <c r="B29" s="891"/>
      <c r="C29" s="385"/>
      <c r="D29" s="361"/>
      <c r="E29" s="42"/>
      <c r="J29" s="43"/>
    </row>
    <row r="30" spans="1:5" ht="21">
      <c r="A30" s="42"/>
      <c r="B30" s="891" t="s">
        <v>717</v>
      </c>
      <c r="C30" s="42"/>
      <c r="D30" s="361"/>
      <c r="E30" s="42"/>
    </row>
    <row r="31" spans="2:5" ht="21">
      <c r="B31" s="397" t="s">
        <v>558</v>
      </c>
      <c r="C31" s="42"/>
      <c r="D31" s="361">
        <v>24000</v>
      </c>
      <c r="E31" s="42" t="s">
        <v>556</v>
      </c>
    </row>
    <row r="32" spans="2:5" ht="21.75" thickBot="1">
      <c r="B32" s="397" t="s">
        <v>559</v>
      </c>
      <c r="C32" s="42"/>
      <c r="D32" s="892">
        <v>25000</v>
      </c>
      <c r="E32" s="42" t="s">
        <v>560</v>
      </c>
    </row>
    <row r="33" spans="2:4" ht="21.75" thickBot="1">
      <c r="B33" s="467" t="s">
        <v>885</v>
      </c>
      <c r="D33" s="893">
        <f>+D28+D31+D32</f>
        <v>6047000</v>
      </c>
    </row>
    <row r="34" ht="21.75" thickTop="1"/>
  </sheetData>
  <sheetProtection/>
  <printOptions/>
  <pageMargins left="0.75" right="0.35" top="1" bottom="0.69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zoomScalePageLayoutView="0" workbookViewId="0" topLeftCell="A1">
      <selection activeCell="C17" sqref="C17"/>
    </sheetView>
  </sheetViews>
  <sheetFormatPr defaultColWidth="24.57421875" defaultRowHeight="21.75"/>
  <cols>
    <col min="1" max="1" width="8.00390625" style="73" customWidth="1"/>
    <col min="2" max="2" width="38.140625" style="73" customWidth="1"/>
    <col min="3" max="3" width="15.421875" style="73" customWidth="1"/>
    <col min="4" max="4" width="17.421875" style="73" customWidth="1"/>
    <col min="5" max="5" width="16.421875" style="73" customWidth="1"/>
    <col min="6" max="7" width="24.57421875" style="74" customWidth="1"/>
    <col min="8" max="16384" width="24.57421875" style="73" customWidth="1"/>
  </cols>
  <sheetData>
    <row r="1" ht="23.25">
      <c r="A1" s="73" t="s">
        <v>742</v>
      </c>
    </row>
    <row r="2" spans="1:2" ht="23.25">
      <c r="A2" s="73" t="s">
        <v>364</v>
      </c>
      <c r="B2" s="73" t="s">
        <v>251</v>
      </c>
    </row>
    <row r="3" ht="24" thickBot="1">
      <c r="A3" s="73" t="s">
        <v>780</v>
      </c>
    </row>
    <row r="4" spans="1:7" s="84" customFormat="1" ht="24" thickBot="1">
      <c r="A4" s="75" t="s">
        <v>201</v>
      </c>
      <c r="B4" s="75" t="s">
        <v>890</v>
      </c>
      <c r="C4" s="75" t="s">
        <v>765</v>
      </c>
      <c r="D4" s="204" t="s">
        <v>741</v>
      </c>
      <c r="E4" s="205"/>
      <c r="F4" s="86"/>
      <c r="G4" s="86"/>
    </row>
    <row r="5" spans="1:7" s="84" customFormat="1" ht="24" thickBot="1">
      <c r="A5" s="76" t="s">
        <v>202</v>
      </c>
      <c r="B5" s="76"/>
      <c r="C5" s="76"/>
      <c r="D5" s="88" t="s">
        <v>766</v>
      </c>
      <c r="E5" s="88" t="s">
        <v>122</v>
      </c>
      <c r="F5" s="86"/>
      <c r="G5" s="86"/>
    </row>
    <row r="6" spans="1:5" ht="23.25">
      <c r="A6" s="351">
        <v>1</v>
      </c>
      <c r="B6" s="251" t="s">
        <v>767</v>
      </c>
      <c r="C6" s="251"/>
      <c r="D6" s="894"/>
      <c r="E6" s="895">
        <v>0</v>
      </c>
    </row>
    <row r="7" spans="1:5" ht="23.25">
      <c r="A7" s="896"/>
      <c r="B7" s="900" t="s">
        <v>557</v>
      </c>
      <c r="C7" s="685">
        <v>5998000</v>
      </c>
      <c r="D7" s="897" t="s">
        <v>387</v>
      </c>
      <c r="E7" s="625">
        <v>5998000</v>
      </c>
    </row>
    <row r="8" spans="1:5" ht="23.25">
      <c r="A8" s="252"/>
      <c r="B8" s="253"/>
      <c r="C8" s="253"/>
      <c r="D8" s="898"/>
      <c r="E8" s="253"/>
    </row>
    <row r="9" spans="1:5" ht="23.25">
      <c r="A9" s="252">
        <v>2</v>
      </c>
      <c r="B9" s="253" t="s">
        <v>768</v>
      </c>
      <c r="C9" s="254"/>
      <c r="D9" s="899"/>
      <c r="E9" s="254"/>
    </row>
    <row r="10" spans="1:5" ht="23.25">
      <c r="A10" s="252"/>
      <c r="B10" s="253" t="s">
        <v>769</v>
      </c>
      <c r="C10" s="254"/>
      <c r="D10" s="254"/>
      <c r="E10" s="254"/>
    </row>
    <row r="11" spans="1:5" ht="23.25">
      <c r="A11" s="252"/>
      <c r="B11" s="901" t="s">
        <v>558</v>
      </c>
      <c r="C11" s="707">
        <v>24000</v>
      </c>
      <c r="D11" s="706" t="s">
        <v>556</v>
      </c>
      <c r="E11" s="707">
        <v>24000</v>
      </c>
    </row>
    <row r="12" spans="1:5" ht="23.25">
      <c r="A12" s="252"/>
      <c r="B12" s="901" t="s">
        <v>559</v>
      </c>
      <c r="C12" s="707">
        <v>25000</v>
      </c>
      <c r="D12" s="706" t="s">
        <v>560</v>
      </c>
      <c r="E12" s="707">
        <v>25000</v>
      </c>
    </row>
    <row r="13" spans="1:5" ht="23.25">
      <c r="A13" s="101"/>
      <c r="B13" s="179"/>
      <c r="C13" s="903"/>
      <c r="D13" s="904"/>
      <c r="E13" s="903"/>
    </row>
    <row r="14" spans="1:5" ht="24" thickBot="1">
      <c r="A14" s="76"/>
      <c r="B14" s="206"/>
      <c r="C14" s="902"/>
      <c r="D14" s="902"/>
      <c r="E14" s="902"/>
    </row>
    <row r="15" spans="3:5" ht="24" thickBot="1">
      <c r="C15" s="396">
        <f>SUM(C7:C14)</f>
        <v>6047000</v>
      </c>
      <c r="D15" s="43"/>
      <c r="E15" s="396">
        <f>SUM(E7:E14)</f>
        <v>6047000</v>
      </c>
    </row>
  </sheetData>
  <sheetProtection/>
  <printOptions/>
  <pageMargins left="0.99" right="0.34" top="1" bottom="0.72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A30" sqref="A30"/>
    </sheetView>
  </sheetViews>
  <sheetFormatPr defaultColWidth="9.140625" defaultRowHeight="21.75"/>
  <cols>
    <col min="1" max="1" width="39.57421875" style="13" customWidth="1"/>
    <col min="2" max="2" width="8.57421875" style="13" customWidth="1"/>
    <col min="3" max="4" width="14.7109375" style="13" customWidth="1"/>
    <col min="5" max="5" width="14.8515625" style="13" customWidth="1"/>
    <col min="6" max="7" width="14.421875" style="13" customWidth="1"/>
    <col min="8" max="8" width="30.7109375" style="13" customWidth="1"/>
    <col min="9" max="16384" width="9.140625" style="13" customWidth="1"/>
  </cols>
  <sheetData>
    <row r="1" ht="19.5">
      <c r="A1" s="13" t="s">
        <v>238</v>
      </c>
    </row>
    <row r="2" ht="19.5">
      <c r="A2" s="13" t="s">
        <v>379</v>
      </c>
    </row>
    <row r="3" ht="19.5">
      <c r="A3" s="13" t="s">
        <v>647</v>
      </c>
    </row>
    <row r="4" spans="1:8" ht="19.5">
      <c r="A4" s="14" t="s">
        <v>237</v>
      </c>
      <c r="B4" s="14" t="s">
        <v>901</v>
      </c>
      <c r="C4" s="15" t="s">
        <v>891</v>
      </c>
      <c r="D4" s="15" t="s">
        <v>893</v>
      </c>
      <c r="E4" s="15" t="s">
        <v>648</v>
      </c>
      <c r="F4" s="15" t="s">
        <v>896</v>
      </c>
      <c r="G4" s="15" t="s">
        <v>649</v>
      </c>
      <c r="H4" s="15" t="s">
        <v>650</v>
      </c>
    </row>
    <row r="5" spans="1:8" ht="19.5">
      <c r="A5" s="16"/>
      <c r="B5" s="16" t="s">
        <v>123</v>
      </c>
      <c r="C5" s="17" t="s">
        <v>892</v>
      </c>
      <c r="D5" s="17" t="s">
        <v>894</v>
      </c>
      <c r="E5" s="17" t="s">
        <v>894</v>
      </c>
      <c r="F5" s="17" t="s">
        <v>236</v>
      </c>
      <c r="G5" s="17" t="s">
        <v>894</v>
      </c>
      <c r="H5" s="17"/>
    </row>
    <row r="6" spans="1:8" ht="19.5">
      <c r="A6" s="18"/>
      <c r="B6" s="19"/>
      <c r="C6" s="20"/>
      <c r="D6" s="20"/>
      <c r="E6" s="20"/>
      <c r="F6" s="20"/>
      <c r="G6" s="20"/>
      <c r="H6" s="20"/>
    </row>
    <row r="7" spans="1:8" ht="19.5">
      <c r="A7" s="18"/>
      <c r="B7" s="19"/>
      <c r="C7" s="20"/>
      <c r="D7" s="20"/>
      <c r="E7" s="20"/>
      <c r="F7" s="20"/>
      <c r="G7" s="20"/>
      <c r="H7" s="20"/>
    </row>
    <row r="8" spans="1:8" ht="19.5">
      <c r="A8" s="18"/>
      <c r="B8" s="19"/>
      <c r="C8" s="20"/>
      <c r="D8" s="20"/>
      <c r="E8" s="20"/>
      <c r="F8" s="20"/>
      <c r="G8" s="20"/>
      <c r="H8" s="20"/>
    </row>
    <row r="9" spans="1:8" ht="19.5">
      <c r="A9" s="18"/>
      <c r="B9" s="19"/>
      <c r="C9" s="20"/>
      <c r="D9" s="20"/>
      <c r="E9" s="20"/>
      <c r="F9" s="20"/>
      <c r="G9" s="20"/>
      <c r="H9" s="20"/>
    </row>
    <row r="10" spans="1:8" ht="19.5">
      <c r="A10" s="18"/>
      <c r="B10" s="19"/>
      <c r="C10" s="20"/>
      <c r="D10" s="20"/>
      <c r="E10" s="20"/>
      <c r="F10" s="20"/>
      <c r="G10" s="20"/>
      <c r="H10" s="20"/>
    </row>
    <row r="11" spans="1:8" ht="19.5">
      <c r="A11" s="18"/>
      <c r="B11" s="19"/>
      <c r="C11" s="20"/>
      <c r="D11" s="20"/>
      <c r="E11" s="20"/>
      <c r="F11" s="20"/>
      <c r="G11" s="20"/>
      <c r="H11" s="20"/>
    </row>
    <row r="12" spans="1:8" ht="19.5">
      <c r="A12" s="18"/>
      <c r="B12" s="19"/>
      <c r="C12" s="20"/>
      <c r="D12" s="20"/>
      <c r="E12" s="20"/>
      <c r="F12" s="20"/>
      <c r="G12" s="20"/>
      <c r="H12" s="20"/>
    </row>
    <row r="13" spans="1:8" ht="19.5">
      <c r="A13" s="18"/>
      <c r="B13" s="19"/>
      <c r="C13" s="21"/>
      <c r="D13" s="21"/>
      <c r="E13" s="21"/>
      <c r="F13" s="20"/>
      <c r="G13" s="21"/>
      <c r="H13" s="21"/>
    </row>
    <row r="14" spans="1:8" ht="19.5">
      <c r="A14" s="18"/>
      <c r="B14" s="19"/>
      <c r="C14" s="21"/>
      <c r="D14" s="21"/>
      <c r="E14" s="21"/>
      <c r="F14" s="21"/>
      <c r="G14" s="21"/>
      <c r="H14" s="21"/>
    </row>
    <row r="15" spans="1:8" ht="19.5">
      <c r="A15" s="18"/>
      <c r="B15" s="19"/>
      <c r="C15" s="21"/>
      <c r="D15" s="21"/>
      <c r="E15" s="21"/>
      <c r="F15" s="21"/>
      <c r="G15" s="21"/>
      <c r="H15" s="21"/>
    </row>
    <row r="16" spans="1:8" s="34" customFormat="1" ht="72">
      <c r="A16" s="31" t="s">
        <v>454</v>
      </c>
      <c r="B16" s="32"/>
      <c r="C16" s="33"/>
      <c r="D16" s="33"/>
      <c r="E16" s="33"/>
      <c r="F16" s="33"/>
      <c r="G16" s="33"/>
      <c r="H16" s="33"/>
    </row>
    <row r="17" spans="1:8" ht="19.5">
      <c r="A17" s="18"/>
      <c r="B17" s="19"/>
      <c r="C17" s="21"/>
      <c r="D17" s="21"/>
      <c r="E17" s="21"/>
      <c r="F17" s="21"/>
      <c r="G17" s="21"/>
      <c r="H17" s="21"/>
    </row>
    <row r="18" spans="1:8" ht="19.5">
      <c r="A18" s="18"/>
      <c r="B18" s="19"/>
      <c r="C18" s="21"/>
      <c r="D18" s="21"/>
      <c r="E18" s="21"/>
      <c r="F18" s="21"/>
      <c r="G18" s="21"/>
      <c r="H18" s="21"/>
    </row>
    <row r="19" spans="1:8" ht="19.5">
      <c r="A19" s="18"/>
      <c r="B19" s="19"/>
      <c r="C19" s="21"/>
      <c r="D19" s="21"/>
      <c r="E19" s="21"/>
      <c r="F19" s="21"/>
      <c r="G19" s="21"/>
      <c r="H19" s="21"/>
    </row>
    <row r="20" spans="1:8" ht="20.25" thickBot="1">
      <c r="A20" s="18"/>
      <c r="B20" s="18"/>
      <c r="C20" s="21"/>
      <c r="D20" s="21"/>
      <c r="E20" s="21"/>
      <c r="F20" s="21"/>
      <c r="G20" s="21"/>
      <c r="H20" s="21"/>
    </row>
    <row r="21" spans="1:8" ht="21" thickBot="1" thickTop="1">
      <c r="A21" s="18"/>
      <c r="B21" s="22"/>
      <c r="C21" s="23">
        <f>SUM(C6:C20)</f>
        <v>0</v>
      </c>
      <c r="D21" s="24">
        <f>SUM(D6:D20)</f>
        <v>0</v>
      </c>
      <c r="E21" s="24">
        <f>SUM(E6:E20)</f>
        <v>0</v>
      </c>
      <c r="F21" s="25">
        <f>SUM(F6:F20)</f>
        <v>0</v>
      </c>
      <c r="G21" s="26">
        <f>SUM(G6:G20)</f>
        <v>0</v>
      </c>
      <c r="H21" s="27"/>
    </row>
    <row r="22" spans="1:8" ht="20.25" thickTop="1">
      <c r="A22" s="28"/>
      <c r="B22" s="28"/>
      <c r="C22" s="29"/>
      <c r="D22" s="29"/>
      <c r="E22" s="29"/>
      <c r="F22" s="29"/>
      <c r="G22" s="30"/>
      <c r="H22" s="29"/>
    </row>
    <row r="24" ht="19.5">
      <c r="A24" s="13" t="s">
        <v>388</v>
      </c>
    </row>
    <row r="25" ht="19.5">
      <c r="A25" s="13" t="s">
        <v>134</v>
      </c>
    </row>
    <row r="26" ht="19.5">
      <c r="A26" s="13" t="s">
        <v>389</v>
      </c>
    </row>
  </sheetData>
  <sheetProtection/>
  <printOptions/>
  <pageMargins left="0.51" right="0.21" top="0.91" bottom="0.65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75" zoomScaleSheetLayoutView="100" zoomScalePageLayoutView="0" workbookViewId="0" topLeftCell="A1">
      <selection activeCell="B14" sqref="B14"/>
    </sheetView>
  </sheetViews>
  <sheetFormatPr defaultColWidth="9.140625" defaultRowHeight="21.75"/>
  <cols>
    <col min="1" max="1" width="6.8515625" style="68" customWidth="1"/>
    <col min="2" max="2" width="64.28125" style="68" customWidth="1"/>
    <col min="3" max="4" width="14.7109375" style="68" customWidth="1"/>
    <col min="5" max="5" width="13.8515625" style="68" customWidth="1"/>
    <col min="6" max="6" width="12.7109375" style="68" customWidth="1"/>
    <col min="7" max="7" width="11.8515625" style="68" customWidth="1"/>
    <col min="8" max="8" width="44.7109375" style="68" customWidth="1"/>
    <col min="9" max="9" width="15.8515625" style="68" customWidth="1"/>
    <col min="10" max="10" width="16.140625" style="68" customWidth="1"/>
    <col min="11" max="11" width="15.140625" style="68" customWidth="1"/>
    <col min="12" max="12" width="12.57421875" style="68" customWidth="1"/>
    <col min="13" max="13" width="16.57421875" style="68" customWidth="1"/>
    <col min="14" max="16384" width="9.140625" style="68" customWidth="1"/>
  </cols>
  <sheetData>
    <row r="1" ht="21">
      <c r="A1" s="68" t="s">
        <v>405</v>
      </c>
    </row>
    <row r="2" ht="21">
      <c r="A2" s="68" t="s">
        <v>406</v>
      </c>
    </row>
    <row r="3" ht="21.75" thickBot="1">
      <c r="A3" s="68" t="s">
        <v>562</v>
      </c>
    </row>
    <row r="4" spans="1:7" ht="21.75" thickBot="1">
      <c r="A4" s="70" t="s">
        <v>201</v>
      </c>
      <c r="B4" s="70" t="s">
        <v>197</v>
      </c>
      <c r="C4" s="181" t="s">
        <v>743</v>
      </c>
      <c r="D4" s="182"/>
      <c r="E4" s="70" t="s">
        <v>200</v>
      </c>
      <c r="F4" s="70" t="s">
        <v>588</v>
      </c>
      <c r="G4" s="70" t="s">
        <v>650</v>
      </c>
    </row>
    <row r="5" spans="1:7" ht="21.75" thickBot="1">
      <c r="A5" s="72" t="s">
        <v>202</v>
      </c>
      <c r="B5" s="71"/>
      <c r="C5" s="95" t="s">
        <v>198</v>
      </c>
      <c r="D5" s="95" t="s">
        <v>199</v>
      </c>
      <c r="E5" s="71"/>
      <c r="F5" s="71"/>
      <c r="G5" s="71"/>
    </row>
    <row r="6" spans="1:7" ht="21">
      <c r="A6" s="905">
        <v>1</v>
      </c>
      <c r="B6" s="901" t="s">
        <v>702</v>
      </c>
      <c r="C6" s="707">
        <v>565000</v>
      </c>
      <c r="D6" s="912">
        <v>0</v>
      </c>
      <c r="E6" s="913"/>
      <c r="F6" s="707">
        <v>565000</v>
      </c>
      <c r="G6" s="509"/>
    </row>
    <row r="7" spans="1:7" ht="21">
      <c r="A7" s="908">
        <v>2</v>
      </c>
      <c r="B7" s="901" t="s">
        <v>703</v>
      </c>
      <c r="C7" s="707">
        <v>364000</v>
      </c>
      <c r="D7" s="910">
        <v>0</v>
      </c>
      <c r="E7" s="910">
        <v>0</v>
      </c>
      <c r="F7" s="707">
        <v>364000</v>
      </c>
      <c r="G7" s="909"/>
    </row>
    <row r="8" spans="1:7" ht="21">
      <c r="A8" s="908">
        <v>3</v>
      </c>
      <c r="B8" s="901" t="s">
        <v>704</v>
      </c>
      <c r="C8" s="707">
        <v>300000</v>
      </c>
      <c r="D8" s="911">
        <v>0</v>
      </c>
      <c r="E8" s="910"/>
      <c r="F8" s="707">
        <v>300000</v>
      </c>
      <c r="G8" s="909"/>
    </row>
    <row r="9" spans="1:7" ht="21">
      <c r="A9" s="908">
        <v>4</v>
      </c>
      <c r="B9" s="901" t="s">
        <v>705</v>
      </c>
      <c r="C9" s="707">
        <v>322000</v>
      </c>
      <c r="D9" s="910">
        <v>0</v>
      </c>
      <c r="E9" s="910">
        <v>0</v>
      </c>
      <c r="F9" s="707">
        <v>322000</v>
      </c>
      <c r="G9" s="909"/>
    </row>
    <row r="10" spans="1:7" ht="21">
      <c r="A10" s="908">
        <v>5</v>
      </c>
      <c r="B10" s="901" t="s">
        <v>706</v>
      </c>
      <c r="C10" s="707">
        <v>312000</v>
      </c>
      <c r="D10" s="910">
        <v>0</v>
      </c>
      <c r="E10" s="910">
        <v>0</v>
      </c>
      <c r="F10" s="707">
        <v>312000</v>
      </c>
      <c r="G10" s="909"/>
    </row>
    <row r="11" spans="1:7" ht="21">
      <c r="A11" s="908">
        <v>6</v>
      </c>
      <c r="B11" s="901" t="s">
        <v>707</v>
      </c>
      <c r="C11" s="707">
        <v>67000</v>
      </c>
      <c r="D11" s="910">
        <v>0</v>
      </c>
      <c r="E11" s="910">
        <v>0</v>
      </c>
      <c r="F11" s="707">
        <v>67000</v>
      </c>
      <c r="G11" s="909"/>
    </row>
    <row r="12" spans="1:7" ht="21">
      <c r="A12" s="908"/>
      <c r="B12" s="909"/>
      <c r="C12" s="910"/>
      <c r="D12" s="911"/>
      <c r="E12" s="910"/>
      <c r="F12" s="910"/>
      <c r="G12" s="909"/>
    </row>
    <row r="13" spans="1:7" ht="21">
      <c r="A13" s="908"/>
      <c r="B13" s="909"/>
      <c r="C13" s="910"/>
      <c r="D13" s="911"/>
      <c r="E13" s="910"/>
      <c r="F13" s="910"/>
      <c r="G13" s="909"/>
    </row>
    <row r="14" spans="1:7" ht="21">
      <c r="A14" s="908"/>
      <c r="B14" s="909"/>
      <c r="C14" s="910"/>
      <c r="D14" s="910"/>
      <c r="E14" s="910"/>
      <c r="F14" s="910"/>
      <c r="G14" s="910"/>
    </row>
    <row r="15" spans="1:7" ht="21">
      <c r="A15" s="908"/>
      <c r="B15" s="909"/>
      <c r="C15" s="910"/>
      <c r="D15" s="910"/>
      <c r="E15" s="910"/>
      <c r="F15" s="910"/>
      <c r="G15" s="910"/>
    </row>
    <row r="16" spans="1:7" ht="21.75" thickBot="1">
      <c r="A16" s="906"/>
      <c r="B16" s="906"/>
      <c r="C16" s="906"/>
      <c r="D16" s="907"/>
      <c r="E16" s="907"/>
      <c r="F16" s="907"/>
      <c r="G16" s="907"/>
    </row>
    <row r="17" spans="1:7" ht="21.75" thickBot="1">
      <c r="A17" s="181"/>
      <c r="B17" s="189" t="s">
        <v>64</v>
      </c>
      <c r="C17" s="82">
        <f>SUM(C6:C16)</f>
        <v>1930000</v>
      </c>
      <c r="D17" s="82">
        <f>SUM(D7:D16)</f>
        <v>0</v>
      </c>
      <c r="E17" s="83">
        <f>SUM(E14:E16)</f>
        <v>0</v>
      </c>
      <c r="F17" s="83">
        <f>SUM(F6:F16)</f>
        <v>1930000</v>
      </c>
      <c r="G17" s="69"/>
    </row>
    <row r="18" spans="1:7" ht="21">
      <c r="A18" s="124"/>
      <c r="B18" s="96"/>
      <c r="C18" s="97"/>
      <c r="D18" s="97"/>
      <c r="E18" s="100"/>
      <c r="F18" s="100"/>
      <c r="G18" s="124"/>
    </row>
    <row r="23" spans="1:6" ht="21">
      <c r="A23" s="68" t="s">
        <v>744</v>
      </c>
      <c r="C23" s="123"/>
      <c r="D23" s="123"/>
      <c r="E23" s="123"/>
      <c r="F23" s="123"/>
    </row>
    <row r="24" spans="3:6" ht="21">
      <c r="C24" s="123"/>
      <c r="D24" s="123"/>
      <c r="E24" s="123"/>
      <c r="F24" s="123"/>
    </row>
  </sheetData>
  <sheetProtection/>
  <printOptions/>
  <pageMargins left="0.54" right="0.75" top="0.89" bottom="0.58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18" sqref="B18"/>
    </sheetView>
  </sheetViews>
  <sheetFormatPr defaultColWidth="9.140625" defaultRowHeight="21.75"/>
  <cols>
    <col min="1" max="1" width="6.8515625" style="68" customWidth="1"/>
    <col min="2" max="2" width="46.57421875" style="68" customWidth="1"/>
    <col min="3" max="3" width="17.28125" style="68" customWidth="1"/>
    <col min="4" max="4" width="17.7109375" style="68" customWidth="1"/>
    <col min="5" max="5" width="44.7109375" style="68" customWidth="1"/>
    <col min="6" max="6" width="15.8515625" style="68" customWidth="1"/>
    <col min="7" max="7" width="16.140625" style="68" customWidth="1"/>
    <col min="8" max="8" width="15.140625" style="68" customWidth="1"/>
    <col min="9" max="9" width="12.57421875" style="68" customWidth="1"/>
    <col min="10" max="10" width="16.57421875" style="68" customWidth="1"/>
    <col min="11" max="16384" width="9.140625" style="68" customWidth="1"/>
  </cols>
  <sheetData>
    <row r="1" spans="1:4" s="180" customFormat="1" ht="21">
      <c r="A1" s="68" t="s">
        <v>407</v>
      </c>
      <c r="B1" s="68"/>
      <c r="C1" s="68"/>
      <c r="D1" s="68"/>
    </row>
    <row r="2" spans="1:4" s="180" customFormat="1" ht="21">
      <c r="A2" s="68" t="s">
        <v>408</v>
      </c>
      <c r="B2" s="68"/>
      <c r="C2" s="68"/>
      <c r="D2" s="68"/>
    </row>
    <row r="3" spans="1:4" s="180" customFormat="1" ht="21.75" thickBot="1">
      <c r="A3" s="68" t="s">
        <v>563</v>
      </c>
      <c r="B3" s="68"/>
      <c r="C3" s="68"/>
      <c r="D3" s="68"/>
    </row>
    <row r="4" spans="1:4" ht="21">
      <c r="A4" s="70" t="s">
        <v>201</v>
      </c>
      <c r="B4" s="70" t="s">
        <v>197</v>
      </c>
      <c r="C4" s="70" t="s">
        <v>122</v>
      </c>
      <c r="D4" s="70" t="s">
        <v>650</v>
      </c>
    </row>
    <row r="5" spans="1:4" ht="21.75" thickBot="1">
      <c r="A5" s="72" t="s">
        <v>202</v>
      </c>
      <c r="B5" s="71"/>
      <c r="C5" s="71"/>
      <c r="D5" s="71"/>
    </row>
    <row r="6" spans="1:4" ht="21">
      <c r="A6" s="70">
        <v>1</v>
      </c>
      <c r="B6" s="194" t="s">
        <v>409</v>
      </c>
      <c r="C6" s="195">
        <v>696800</v>
      </c>
      <c r="D6" s="183"/>
    </row>
    <row r="7" spans="1:4" ht="21">
      <c r="A7" s="184"/>
      <c r="B7" s="186"/>
      <c r="C7" s="186"/>
      <c r="D7" s="186"/>
    </row>
    <row r="8" spans="1:4" ht="21">
      <c r="A8" s="184"/>
      <c r="B8" s="186"/>
      <c r="C8" s="185"/>
      <c r="D8" s="185"/>
    </row>
    <row r="9" spans="1:4" ht="21">
      <c r="A9" s="184"/>
      <c r="B9" s="186"/>
      <c r="C9" s="185"/>
      <c r="D9" s="185"/>
    </row>
    <row r="10" spans="1:4" s="180" customFormat="1" ht="21.75" thickBot="1">
      <c r="A10" s="71"/>
      <c r="B10" s="71"/>
      <c r="C10" s="187"/>
      <c r="D10" s="187"/>
    </row>
    <row r="11" spans="1:4" s="180" customFormat="1" ht="21.75" thickBot="1">
      <c r="A11" s="188"/>
      <c r="B11" s="189" t="s">
        <v>64</v>
      </c>
      <c r="C11" s="83">
        <f>+C6</f>
        <v>696800</v>
      </c>
      <c r="D11" s="190"/>
    </row>
    <row r="12" spans="1:4" s="180" customFormat="1" ht="21">
      <c r="A12" s="191"/>
      <c r="B12" s="192"/>
      <c r="C12" s="193"/>
      <c r="D12" s="191"/>
    </row>
    <row r="17" spans="1:3" ht="21">
      <c r="A17" s="68" t="s">
        <v>744</v>
      </c>
      <c r="C17" s="123"/>
    </row>
    <row r="18" ht="21">
      <c r="C18" s="123"/>
    </row>
  </sheetData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J10" sqref="J10"/>
    </sheetView>
  </sheetViews>
  <sheetFormatPr defaultColWidth="9.140625" defaultRowHeight="21.75"/>
  <cols>
    <col min="1" max="1" width="9.140625" style="4" customWidth="1"/>
    <col min="2" max="2" width="23.7109375" style="4" customWidth="1"/>
    <col min="3" max="3" width="14.421875" style="10" customWidth="1"/>
    <col min="4" max="4" width="11.00390625" style="10" customWidth="1"/>
    <col min="5" max="5" width="12.57421875" style="10" customWidth="1"/>
    <col min="6" max="6" width="14.28125" style="10" customWidth="1"/>
    <col min="7" max="7" width="15.140625" style="4" customWidth="1"/>
    <col min="8" max="16384" width="9.140625" style="4" customWidth="1"/>
  </cols>
  <sheetData>
    <row r="1" spans="1:7" s="38" customFormat="1" ht="21">
      <c r="A1" s="4" t="s">
        <v>745</v>
      </c>
      <c r="B1" s="4"/>
      <c r="C1" s="10"/>
      <c r="D1" s="10"/>
      <c r="E1" s="10"/>
      <c r="F1" s="10"/>
      <c r="G1" s="4"/>
    </row>
    <row r="2" spans="1:7" s="38" customFormat="1" ht="21">
      <c r="A2" s="4" t="s">
        <v>746</v>
      </c>
      <c r="B2" s="4"/>
      <c r="C2" s="10"/>
      <c r="D2" s="10"/>
      <c r="E2" s="10"/>
      <c r="F2" s="10"/>
      <c r="G2" s="4"/>
    </row>
    <row r="3" spans="1:7" s="38" customFormat="1" ht="21">
      <c r="A3" s="4" t="s">
        <v>747</v>
      </c>
      <c r="B3" s="4"/>
      <c r="C3" s="10"/>
      <c r="D3" s="10"/>
      <c r="E3" s="10"/>
      <c r="F3" s="10"/>
      <c r="G3" s="4"/>
    </row>
    <row r="4" spans="1:7" s="38" customFormat="1" ht="21">
      <c r="A4" s="4" t="s">
        <v>95</v>
      </c>
      <c r="B4" s="4"/>
      <c r="C4" s="10"/>
      <c r="D4" s="10"/>
      <c r="E4" s="10"/>
      <c r="F4" s="10"/>
      <c r="G4" s="4"/>
    </row>
    <row r="5" spans="1:7" s="38" customFormat="1" ht="21">
      <c r="A5" s="4"/>
      <c r="B5" s="4"/>
      <c r="C5" s="10"/>
      <c r="D5" s="10"/>
      <c r="E5" s="10"/>
      <c r="F5" s="10"/>
      <c r="G5" s="4"/>
    </row>
    <row r="6" spans="1:7" s="44" customFormat="1" ht="21">
      <c r="A6" s="36" t="s">
        <v>201</v>
      </c>
      <c r="B6" s="36" t="s">
        <v>803</v>
      </c>
      <c r="C6" s="65" t="s">
        <v>804</v>
      </c>
      <c r="D6" s="65" t="s">
        <v>198</v>
      </c>
      <c r="E6" s="65" t="s">
        <v>200</v>
      </c>
      <c r="F6" s="65" t="s">
        <v>588</v>
      </c>
      <c r="G6" s="36" t="s">
        <v>650</v>
      </c>
    </row>
    <row r="7" spans="1:7" s="44" customFormat="1" ht="21">
      <c r="A7" s="11"/>
      <c r="B7" s="11"/>
      <c r="C7" s="48" t="s">
        <v>805</v>
      </c>
      <c r="D7" s="48" t="s">
        <v>122</v>
      </c>
      <c r="E7" s="48" t="s">
        <v>122</v>
      </c>
      <c r="F7" s="48" t="s">
        <v>122</v>
      </c>
      <c r="G7" s="11"/>
    </row>
    <row r="8" spans="1:7" s="38" customFormat="1" ht="21">
      <c r="A8" s="50"/>
      <c r="B8" s="51" t="s">
        <v>381</v>
      </c>
      <c r="C8" s="52"/>
      <c r="D8" s="52"/>
      <c r="E8" s="52"/>
      <c r="F8" s="52"/>
      <c r="G8" s="51"/>
    </row>
    <row r="9" spans="1:7" s="38" customFormat="1" ht="21">
      <c r="A9" s="53">
        <v>1</v>
      </c>
      <c r="B9" s="54" t="s">
        <v>618</v>
      </c>
      <c r="C9" s="55">
        <v>0</v>
      </c>
      <c r="D9" s="55">
        <v>0</v>
      </c>
      <c r="E9" s="55">
        <v>0</v>
      </c>
      <c r="F9" s="55">
        <v>0</v>
      </c>
      <c r="G9" s="54"/>
    </row>
    <row r="10" spans="1:7" s="38" customFormat="1" ht="21">
      <c r="A10" s="53"/>
      <c r="B10" s="54"/>
      <c r="C10" s="55"/>
      <c r="D10" s="55"/>
      <c r="E10" s="55"/>
      <c r="F10" s="55"/>
      <c r="G10" s="54"/>
    </row>
    <row r="11" spans="1:7" s="38" customFormat="1" ht="21">
      <c r="A11" s="53"/>
      <c r="B11" s="54"/>
      <c r="C11" s="55"/>
      <c r="D11" s="55"/>
      <c r="E11" s="55"/>
      <c r="F11" s="55"/>
      <c r="G11" s="66"/>
    </row>
    <row r="12" spans="1:7" s="38" customFormat="1" ht="21">
      <c r="A12" s="53"/>
      <c r="B12" s="54"/>
      <c r="C12" s="55"/>
      <c r="D12" s="55"/>
      <c r="E12" s="55"/>
      <c r="F12" s="55"/>
      <c r="G12" s="54"/>
    </row>
    <row r="13" spans="1:7" s="38" customFormat="1" ht="21">
      <c r="A13" s="53"/>
      <c r="B13" s="54"/>
      <c r="C13" s="55"/>
      <c r="D13" s="55"/>
      <c r="E13" s="55"/>
      <c r="F13" s="55"/>
      <c r="G13" s="54"/>
    </row>
    <row r="14" spans="1:7" s="38" customFormat="1" ht="21">
      <c r="A14" s="56"/>
      <c r="B14" s="57"/>
      <c r="C14" s="58"/>
      <c r="D14" s="58"/>
      <c r="E14" s="58"/>
      <c r="F14" s="58"/>
      <c r="G14" s="57"/>
    </row>
    <row r="15" spans="1:7" s="38" customFormat="1" ht="21">
      <c r="A15" s="59"/>
      <c r="B15" s="37" t="s">
        <v>64</v>
      </c>
      <c r="C15" s="9">
        <f>SUM(C9:C14)</f>
        <v>0</v>
      </c>
      <c r="D15" s="9">
        <f>SUM(D9:D14)</f>
        <v>0</v>
      </c>
      <c r="E15" s="9">
        <f>SUM(E9:E14)</f>
        <v>0</v>
      </c>
      <c r="F15" s="9">
        <f>SUM(F9:F14)</f>
        <v>0</v>
      </c>
      <c r="G15" s="67"/>
    </row>
    <row r="16" spans="1:7" s="38" customFormat="1" ht="21">
      <c r="A16" s="6"/>
      <c r="B16" s="12"/>
      <c r="C16" s="8"/>
      <c r="D16" s="8"/>
      <c r="E16" s="8"/>
      <c r="F16" s="8"/>
      <c r="G16" s="35"/>
    </row>
    <row r="17" spans="1:7" s="38" customFormat="1" ht="21">
      <c r="A17" s="6"/>
      <c r="B17" s="12"/>
      <c r="C17" s="8"/>
      <c r="D17" s="8"/>
      <c r="E17" s="8"/>
      <c r="F17" s="8"/>
      <c r="G17" s="7"/>
    </row>
    <row r="18" spans="1:7" s="39" customFormat="1" ht="18">
      <c r="A18" s="3" t="s">
        <v>748</v>
      </c>
      <c r="B18" s="3"/>
      <c r="C18" s="3"/>
      <c r="D18" s="3"/>
      <c r="E18" s="3"/>
      <c r="F18" s="3"/>
      <c r="G18" s="3"/>
    </row>
    <row r="19" spans="1:7" s="39" customFormat="1" ht="18">
      <c r="A19" s="3" t="s">
        <v>143</v>
      </c>
      <c r="B19" s="3"/>
      <c r="C19" s="3"/>
      <c r="D19" s="3"/>
      <c r="E19" s="3"/>
      <c r="F19" s="3"/>
      <c r="G19" s="3"/>
    </row>
    <row r="20" spans="1:7" s="39" customFormat="1" ht="18">
      <c r="A20" s="3" t="s">
        <v>144</v>
      </c>
      <c r="B20" s="3"/>
      <c r="C20" s="3"/>
      <c r="D20" s="3"/>
      <c r="E20" s="3"/>
      <c r="F20" s="3"/>
      <c r="G20" s="3"/>
    </row>
  </sheetData>
  <sheetProtection/>
  <printOptions/>
  <pageMargins left="0.79" right="0.24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1" sqref="A21"/>
    </sheetView>
  </sheetViews>
  <sheetFormatPr defaultColWidth="9.140625" defaultRowHeight="21.75"/>
  <cols>
    <col min="1" max="1" width="55.57421875" style="112" customWidth="1"/>
    <col min="2" max="2" width="16.140625" style="112" customWidth="1"/>
    <col min="3" max="3" width="16.28125" style="112" customWidth="1"/>
    <col min="4" max="4" width="17.8515625" style="110" customWidth="1"/>
    <col min="5" max="16384" width="9.140625" style="112" customWidth="1"/>
  </cols>
  <sheetData>
    <row r="2" spans="1:3" ht="23.25">
      <c r="A2" s="196" t="s">
        <v>215</v>
      </c>
      <c r="B2" s="110"/>
      <c r="C2" s="110"/>
    </row>
    <row r="3" spans="1:3" ht="23.25">
      <c r="A3" s="196" t="s">
        <v>145</v>
      </c>
      <c r="B3" s="110"/>
      <c r="C3" s="110"/>
    </row>
    <row r="4" spans="1:3" ht="23.25">
      <c r="A4" s="196" t="s">
        <v>564</v>
      </c>
      <c r="B4" s="110"/>
      <c r="C4" s="110"/>
    </row>
    <row r="5" spans="1:3" ht="23.25">
      <c r="A5" s="110" t="s">
        <v>575</v>
      </c>
      <c r="B5" s="915"/>
      <c r="C5" s="915">
        <v>21749729.77</v>
      </c>
    </row>
    <row r="6" spans="1:4" ht="23.25">
      <c r="A6" s="916" t="s">
        <v>565</v>
      </c>
      <c r="B6" s="915">
        <v>6988569.7</v>
      </c>
      <c r="C6" s="915"/>
      <c r="D6" s="197"/>
    </row>
    <row r="7" spans="1:4" ht="23.25">
      <c r="A7" s="916" t="s">
        <v>566</v>
      </c>
      <c r="B7" s="915">
        <v>1747142.43</v>
      </c>
      <c r="C7" s="915"/>
      <c r="D7" s="197"/>
    </row>
    <row r="8" spans="1:4" ht="23.25">
      <c r="A8" s="914" t="s">
        <v>570</v>
      </c>
      <c r="B8" s="915"/>
      <c r="C8" s="915"/>
      <c r="D8" s="197"/>
    </row>
    <row r="9" spans="1:4" ht="23.25">
      <c r="A9" s="916" t="s">
        <v>567</v>
      </c>
      <c r="B9" s="915">
        <v>5241427.27</v>
      </c>
      <c r="C9" s="915"/>
      <c r="D9" s="197"/>
    </row>
    <row r="10" spans="1:4" ht="23.25">
      <c r="A10" s="916" t="s">
        <v>568</v>
      </c>
      <c r="B10" s="915"/>
      <c r="C10" s="915"/>
      <c r="D10" s="197"/>
    </row>
    <row r="11" spans="1:4" ht="23.25">
      <c r="A11" s="914" t="s">
        <v>571</v>
      </c>
      <c r="B11" s="915">
        <v>7320</v>
      </c>
      <c r="C11" s="915"/>
      <c r="D11" s="197"/>
    </row>
    <row r="12" spans="1:4" ht="23.25">
      <c r="A12" s="914" t="s">
        <v>572</v>
      </c>
      <c r="B12" s="915">
        <v>300</v>
      </c>
      <c r="C12" s="915"/>
      <c r="D12" s="197"/>
    </row>
    <row r="13" spans="1:4" ht="23.25">
      <c r="A13" s="914" t="s">
        <v>573</v>
      </c>
      <c r="B13" s="915">
        <v>127148</v>
      </c>
      <c r="C13" s="915"/>
      <c r="D13" s="197"/>
    </row>
    <row r="14" spans="1:4" ht="23.25">
      <c r="A14" s="914" t="s">
        <v>574</v>
      </c>
      <c r="B14" s="915">
        <v>83000</v>
      </c>
      <c r="C14" s="915"/>
      <c r="D14" s="197"/>
    </row>
    <row r="15" spans="1:3" ht="23.25">
      <c r="A15" s="916" t="s">
        <v>569</v>
      </c>
      <c r="B15" s="915">
        <v>10256880</v>
      </c>
      <c r="C15" s="915"/>
    </row>
    <row r="16" spans="1:3" ht="23.25">
      <c r="A16" s="914" t="s">
        <v>484</v>
      </c>
      <c r="B16" s="915">
        <v>34069.33</v>
      </c>
      <c r="C16" s="915"/>
    </row>
    <row r="17" spans="1:3" ht="24" thickBot="1">
      <c r="A17" s="914" t="s">
        <v>593</v>
      </c>
      <c r="B17" s="918">
        <f>+B9+B11+B12+B13+B14-B15-B16</f>
        <v>-4831754.0600000005</v>
      </c>
      <c r="C17" s="918">
        <v>4831754.06</v>
      </c>
    </row>
    <row r="18" spans="1:4" ht="24" thickBot="1">
      <c r="A18" s="914"/>
      <c r="B18" s="915"/>
      <c r="C18" s="964">
        <f>+C5-C17</f>
        <v>16917975.71</v>
      </c>
      <c r="D18" s="110" t="s">
        <v>342</v>
      </c>
    </row>
    <row r="19" spans="1:3" ht="24" thickTop="1">
      <c r="A19" s="169"/>
      <c r="B19" s="169"/>
      <c r="C19" s="169"/>
    </row>
    <row r="20" spans="1:3" ht="23.25">
      <c r="A20" s="278" t="s">
        <v>576</v>
      </c>
      <c r="B20" s="169"/>
      <c r="C20" s="169"/>
    </row>
    <row r="21" spans="1:3" ht="23.25">
      <c r="A21" s="169" t="s">
        <v>864</v>
      </c>
      <c r="B21" s="169"/>
      <c r="C21" s="917">
        <v>0</v>
      </c>
    </row>
    <row r="22" spans="1:3" ht="23.25">
      <c r="A22" s="169" t="s">
        <v>865</v>
      </c>
      <c r="B22" s="169"/>
      <c r="C22" s="917">
        <v>16917975.71</v>
      </c>
    </row>
    <row r="23" spans="1:3" ht="24" thickBot="1">
      <c r="A23" s="169"/>
      <c r="B23" s="169"/>
      <c r="C23" s="963">
        <f>SUM(C21:C22)</f>
        <v>16917975.71</v>
      </c>
    </row>
    <row r="24" spans="1:3" ht="24" thickTop="1">
      <c r="A24" s="169"/>
      <c r="B24" s="169"/>
      <c r="C24" s="169"/>
    </row>
    <row r="25" spans="1:3" ht="23.25">
      <c r="A25" s="169"/>
      <c r="B25" s="169"/>
      <c r="C25" s="169"/>
    </row>
  </sheetData>
  <sheetProtection/>
  <printOptions/>
  <pageMargins left="1.03" right="0.3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21.75"/>
  <cols>
    <col min="1" max="1" width="50.8515625" style="43" customWidth="1"/>
    <col min="2" max="2" width="11.8515625" style="43" customWidth="1"/>
    <col min="3" max="3" width="12.140625" style="43" customWidth="1"/>
    <col min="4" max="4" width="15.7109375" style="43" customWidth="1"/>
    <col min="5" max="16384" width="9.140625" style="785" customWidth="1"/>
  </cols>
  <sheetData>
    <row r="1" spans="1:7" s="68" customFormat="1" ht="21">
      <c r="A1" s="764" t="s">
        <v>306</v>
      </c>
      <c r="B1" s="765"/>
      <c r="C1" s="78"/>
      <c r="D1" s="78"/>
      <c r="E1" s="78"/>
      <c r="F1" s="78"/>
      <c r="G1" s="78"/>
    </row>
    <row r="2" spans="1:7" s="68" customFormat="1" ht="21">
      <c r="A2" s="764" t="s">
        <v>289</v>
      </c>
      <c r="B2" s="765"/>
      <c r="C2" s="78"/>
      <c r="D2" s="78"/>
      <c r="E2" s="78"/>
      <c r="F2" s="78"/>
      <c r="G2" s="78"/>
    </row>
    <row r="3" spans="1:4" s="68" customFormat="1" ht="21">
      <c r="A3" s="766" t="s">
        <v>121</v>
      </c>
      <c r="B3" s="766" t="s">
        <v>122</v>
      </c>
      <c r="C3" s="767" t="s">
        <v>290</v>
      </c>
      <c r="D3" s="767" t="s">
        <v>291</v>
      </c>
    </row>
    <row r="4" spans="1:4" s="68" customFormat="1" ht="21">
      <c r="A4" s="768"/>
      <c r="B4" s="768"/>
      <c r="C4" s="769" t="s">
        <v>292</v>
      </c>
      <c r="D4" s="770" t="s">
        <v>293</v>
      </c>
    </row>
    <row r="5" spans="1:4" s="43" customFormat="1" ht="21">
      <c r="A5" s="771"/>
      <c r="B5" s="771"/>
      <c r="C5" s="772"/>
      <c r="D5" s="772"/>
    </row>
    <row r="6" spans="1:4" s="43" customFormat="1" ht="21">
      <c r="A6" s="773" t="s">
        <v>130</v>
      </c>
      <c r="B6" s="774">
        <v>671500</v>
      </c>
      <c r="C6" s="774">
        <v>544352</v>
      </c>
      <c r="D6" s="774">
        <f>+B6-C6</f>
        <v>127148</v>
      </c>
    </row>
    <row r="7" spans="1:4" s="43" customFormat="1" ht="21">
      <c r="A7" s="773" t="s">
        <v>858</v>
      </c>
      <c r="B7" s="774"/>
      <c r="C7" s="774"/>
      <c r="D7" s="775"/>
    </row>
    <row r="8" spans="1:4" s="42" customFormat="1" ht="21">
      <c r="A8" s="776"/>
      <c r="B8" s="777"/>
      <c r="C8" s="777"/>
      <c r="D8" s="778"/>
    </row>
    <row r="9" spans="1:4" s="43" customFormat="1" ht="21">
      <c r="A9" s="779" t="s">
        <v>885</v>
      </c>
      <c r="B9" s="780">
        <f>+B6</f>
        <v>671500</v>
      </c>
      <c r="C9" s="780">
        <f>SUM(C6:C8)</f>
        <v>544352</v>
      </c>
      <c r="D9" s="781">
        <f>SUM(D6:D8)</f>
        <v>127148</v>
      </c>
    </row>
    <row r="10" spans="1:2" s="43" customFormat="1" ht="21">
      <c r="A10" s="782"/>
      <c r="B10" s="783"/>
    </row>
    <row r="11" spans="1:2" s="43" customFormat="1" ht="21">
      <c r="A11" s="782"/>
      <c r="B11" s="783"/>
    </row>
    <row r="12" spans="1:2" s="43" customFormat="1" ht="21">
      <c r="A12" s="782"/>
      <c r="B12" s="783"/>
    </row>
    <row r="13" spans="1:7" s="68" customFormat="1" ht="21">
      <c r="A13" s="764" t="s">
        <v>307</v>
      </c>
      <c r="B13" s="765"/>
      <c r="C13" s="78"/>
      <c r="D13" s="78"/>
      <c r="E13" s="78"/>
      <c r="F13" s="78"/>
      <c r="G13" s="78"/>
    </row>
    <row r="14" spans="1:7" s="68" customFormat="1" ht="21">
      <c r="A14" s="764" t="s">
        <v>289</v>
      </c>
      <c r="B14" s="765"/>
      <c r="C14" s="78"/>
      <c r="D14" s="78"/>
      <c r="E14" s="78"/>
      <c r="F14" s="78"/>
      <c r="G14" s="78"/>
    </row>
    <row r="15" spans="1:4" s="784" customFormat="1" ht="21">
      <c r="A15" s="766" t="s">
        <v>121</v>
      </c>
      <c r="B15" s="766" t="s">
        <v>122</v>
      </c>
      <c r="C15" s="767" t="s">
        <v>290</v>
      </c>
      <c r="D15" s="767" t="s">
        <v>291</v>
      </c>
    </row>
    <row r="16" spans="1:4" s="784" customFormat="1" ht="21">
      <c r="A16" s="768"/>
      <c r="B16" s="768"/>
      <c r="C16" s="769" t="s">
        <v>294</v>
      </c>
      <c r="D16" s="770" t="s">
        <v>295</v>
      </c>
    </row>
    <row r="17" spans="1:4" ht="21">
      <c r="A17" s="771"/>
      <c r="B17" s="771"/>
      <c r="C17" s="772"/>
      <c r="D17" s="772"/>
    </row>
    <row r="18" spans="1:4" ht="21">
      <c r="A18" s="773" t="s">
        <v>130</v>
      </c>
      <c r="B18" s="774">
        <v>696800</v>
      </c>
      <c r="C18" s="774">
        <v>0</v>
      </c>
      <c r="D18" s="774">
        <v>696800</v>
      </c>
    </row>
    <row r="19" spans="1:4" ht="21">
      <c r="A19" s="773" t="s">
        <v>296</v>
      </c>
      <c r="B19" s="774"/>
      <c r="C19" s="774"/>
      <c r="D19" s="775"/>
    </row>
    <row r="20" spans="1:4" ht="21">
      <c r="A20" s="776"/>
      <c r="B20" s="777"/>
      <c r="C20" s="777"/>
      <c r="D20" s="778"/>
    </row>
    <row r="21" spans="1:4" ht="21">
      <c r="A21" s="779" t="s">
        <v>885</v>
      </c>
      <c r="B21" s="780">
        <f>+B18</f>
        <v>696800</v>
      </c>
      <c r="C21" s="780">
        <f>SUM(C18:C20)</f>
        <v>0</v>
      </c>
      <c r="D21" s="781">
        <f>SUM(D18:D20)</f>
        <v>696800</v>
      </c>
    </row>
  </sheetData>
  <sheetProtection/>
  <printOptions/>
  <pageMargins left="0.75" right="0.75" top="1" bottom="0.95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D21" sqref="D21"/>
    </sheetView>
  </sheetViews>
  <sheetFormatPr defaultColWidth="9.140625" defaultRowHeight="21.75"/>
  <cols>
    <col min="1" max="1" width="10.57421875" style="68" customWidth="1"/>
    <col min="2" max="2" width="39.421875" style="68" customWidth="1"/>
    <col min="3" max="3" width="12.7109375" style="68" customWidth="1"/>
    <col min="4" max="4" width="12.00390625" style="68" customWidth="1"/>
    <col min="5" max="5" width="12.421875" style="68" customWidth="1"/>
    <col min="6" max="6" width="12.7109375" style="68" customWidth="1"/>
    <col min="7" max="8" width="12.140625" style="68" customWidth="1"/>
    <col min="9" max="9" width="26.7109375" style="68" customWidth="1"/>
    <col min="10" max="10" width="18.140625" style="124" customWidth="1"/>
    <col min="11" max="24" width="9.140625" style="124" customWidth="1"/>
    <col min="25" max="16384" width="9.140625" style="68" customWidth="1"/>
  </cols>
  <sheetData>
    <row r="1" spans="1:24" s="180" customFormat="1" ht="21">
      <c r="A1" s="68" t="s">
        <v>216</v>
      </c>
      <c r="B1" s="68"/>
      <c r="C1" s="68"/>
      <c r="D1" s="68"/>
      <c r="E1" s="68"/>
      <c r="F1" s="68"/>
      <c r="G1" s="68"/>
      <c r="H1" s="68"/>
      <c r="I1" s="68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s="180" customFormat="1" ht="21">
      <c r="A2" s="68" t="s">
        <v>133</v>
      </c>
      <c r="B2" s="68"/>
      <c r="C2" s="68"/>
      <c r="D2" s="68"/>
      <c r="E2" s="68"/>
      <c r="F2" s="68"/>
      <c r="G2" s="68"/>
      <c r="H2" s="68"/>
      <c r="I2" s="68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</row>
    <row r="3" spans="1:24" s="180" customFormat="1" ht="21.75" thickBot="1">
      <c r="A3" s="68" t="s">
        <v>577</v>
      </c>
      <c r="B3" s="68"/>
      <c r="C3" s="68"/>
      <c r="D3" s="68"/>
      <c r="E3" s="68"/>
      <c r="F3" s="68"/>
      <c r="G3" s="68"/>
      <c r="H3" s="68"/>
      <c r="I3" s="68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</row>
    <row r="4" spans="1:24" s="258" customFormat="1" ht="21">
      <c r="A4" s="255" t="s">
        <v>867</v>
      </c>
      <c r="B4" s="255" t="s">
        <v>197</v>
      </c>
      <c r="C4" s="256" t="s">
        <v>252</v>
      </c>
      <c r="D4" s="256"/>
      <c r="E4" s="255" t="s">
        <v>198</v>
      </c>
      <c r="F4" s="255" t="s">
        <v>200</v>
      </c>
      <c r="G4" s="255" t="s">
        <v>210</v>
      </c>
      <c r="H4" s="255" t="s">
        <v>253</v>
      </c>
      <c r="I4" s="255" t="s">
        <v>650</v>
      </c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</row>
    <row r="5" spans="1:24" s="261" customFormat="1" ht="21.75" thickBot="1">
      <c r="A5" s="259" t="s">
        <v>868</v>
      </c>
      <c r="B5" s="259"/>
      <c r="C5" s="260" t="s">
        <v>208</v>
      </c>
      <c r="D5" s="260" t="s">
        <v>209</v>
      </c>
      <c r="E5" s="259"/>
      <c r="F5" s="259"/>
      <c r="G5" s="259" t="s">
        <v>211</v>
      </c>
      <c r="H5" s="259" t="s">
        <v>254</v>
      </c>
      <c r="I5" s="259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</row>
    <row r="6" spans="1:9" s="257" customFormat="1" ht="21">
      <c r="A6" s="919"/>
      <c r="B6" s="920" t="s">
        <v>866</v>
      </c>
      <c r="C6" s="919"/>
      <c r="D6" s="919"/>
      <c r="E6" s="919"/>
      <c r="F6" s="919"/>
      <c r="G6" s="919"/>
      <c r="H6" s="919"/>
      <c r="I6" s="919"/>
    </row>
    <row r="7" spans="1:9" s="279" customFormat="1" ht="21">
      <c r="A7" s="935" t="s">
        <v>578</v>
      </c>
      <c r="B7" s="931" t="s">
        <v>667</v>
      </c>
      <c r="C7" s="933">
        <v>23880</v>
      </c>
      <c r="D7" s="498">
        <v>0</v>
      </c>
      <c r="E7" s="498">
        <v>23880</v>
      </c>
      <c r="F7" s="498">
        <v>23880</v>
      </c>
      <c r="G7" s="498"/>
      <c r="H7" s="498"/>
      <c r="I7" s="932" t="s">
        <v>15</v>
      </c>
    </row>
    <row r="8" spans="1:9" s="279" customFormat="1" ht="21">
      <c r="A8" s="924"/>
      <c r="B8" s="925"/>
      <c r="C8" s="933"/>
      <c r="D8" s="498"/>
      <c r="E8" s="498"/>
      <c r="F8" s="498"/>
      <c r="G8" s="498"/>
      <c r="H8" s="498"/>
      <c r="I8" s="929" t="s">
        <v>19</v>
      </c>
    </row>
    <row r="9" spans="1:24" s="180" customFormat="1" ht="21">
      <c r="A9" s="926"/>
      <c r="B9" s="927"/>
      <c r="C9" s="498"/>
      <c r="D9" s="498"/>
      <c r="E9" s="498"/>
      <c r="F9" s="498"/>
      <c r="G9" s="498"/>
      <c r="H9" s="498"/>
      <c r="I9" s="497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</row>
    <row r="10" spans="1:24" s="180" customFormat="1" ht="21">
      <c r="A10" s="926"/>
      <c r="B10" s="928" t="s">
        <v>884</v>
      </c>
      <c r="C10" s="498"/>
      <c r="D10" s="498"/>
      <c r="E10" s="498"/>
      <c r="F10" s="498"/>
      <c r="G10" s="498"/>
      <c r="H10" s="498"/>
      <c r="I10" s="595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</row>
    <row r="11" spans="1:9" s="279" customFormat="1" ht="21">
      <c r="A11" s="935" t="s">
        <v>579</v>
      </c>
      <c r="B11" s="931" t="s">
        <v>32</v>
      </c>
      <c r="C11" s="933">
        <v>4235000</v>
      </c>
      <c r="D11" s="498">
        <v>0</v>
      </c>
      <c r="E11" s="498">
        <v>4235000</v>
      </c>
      <c r="F11" s="498">
        <v>4235000</v>
      </c>
      <c r="G11" s="498"/>
      <c r="H11" s="498"/>
      <c r="I11" s="929" t="s">
        <v>420</v>
      </c>
    </row>
    <row r="12" spans="1:9" s="279" customFormat="1" ht="21">
      <c r="A12" s="930"/>
      <c r="B12" s="931" t="s">
        <v>34</v>
      </c>
      <c r="C12" s="933"/>
      <c r="D12" s="498"/>
      <c r="E12" s="498"/>
      <c r="F12" s="498"/>
      <c r="G12" s="498"/>
      <c r="H12" s="498"/>
      <c r="I12" s="929" t="s">
        <v>421</v>
      </c>
    </row>
    <row r="13" spans="1:9" s="279" customFormat="1" ht="21">
      <c r="A13" s="930"/>
      <c r="B13" s="925"/>
      <c r="C13" s="933"/>
      <c r="D13" s="498"/>
      <c r="E13" s="498"/>
      <c r="F13" s="498"/>
      <c r="G13" s="498"/>
      <c r="H13" s="498"/>
      <c r="I13" s="929"/>
    </row>
    <row r="14" spans="1:9" s="279" customFormat="1" ht="21">
      <c r="A14" s="935" t="s">
        <v>581</v>
      </c>
      <c r="B14" s="931" t="s">
        <v>670</v>
      </c>
      <c r="C14" s="933">
        <v>0</v>
      </c>
      <c r="D14" s="498">
        <v>0</v>
      </c>
      <c r="E14" s="498">
        <v>0</v>
      </c>
      <c r="F14" s="498">
        <v>1199600</v>
      </c>
      <c r="G14" s="498"/>
      <c r="H14" s="498"/>
      <c r="I14" s="929" t="s">
        <v>422</v>
      </c>
    </row>
    <row r="15" spans="1:9" s="279" customFormat="1" ht="21">
      <c r="A15" s="935" t="s">
        <v>580</v>
      </c>
      <c r="B15" s="931" t="s">
        <v>670</v>
      </c>
      <c r="C15" s="933">
        <v>0</v>
      </c>
      <c r="D15" s="498">
        <v>0</v>
      </c>
      <c r="E15" s="498">
        <v>0</v>
      </c>
      <c r="F15" s="498">
        <v>1499500</v>
      </c>
      <c r="G15" s="498"/>
      <c r="H15" s="498"/>
      <c r="I15" s="929" t="s">
        <v>423</v>
      </c>
    </row>
    <row r="16" spans="1:9" s="279" customFormat="1" ht="21">
      <c r="A16" s="935" t="s">
        <v>582</v>
      </c>
      <c r="B16" s="931" t="s">
        <v>670</v>
      </c>
      <c r="C16" s="933">
        <v>0</v>
      </c>
      <c r="D16" s="498">
        <v>0</v>
      </c>
      <c r="E16" s="498">
        <v>0</v>
      </c>
      <c r="F16" s="498">
        <v>3298900</v>
      </c>
      <c r="G16" s="498"/>
      <c r="H16" s="498"/>
      <c r="I16" s="929"/>
    </row>
    <row r="17" spans="1:24" ht="21">
      <c r="A17" s="921"/>
      <c r="B17" s="922"/>
      <c r="C17" s="934"/>
      <c r="D17" s="934"/>
      <c r="E17" s="934"/>
      <c r="F17" s="934"/>
      <c r="G17" s="934"/>
      <c r="H17" s="934"/>
      <c r="I17" s="923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ht="21">
      <c r="A18" s="262"/>
      <c r="B18" s="260" t="s">
        <v>64</v>
      </c>
      <c r="C18" s="263">
        <f>SUM(C7:C17)</f>
        <v>4258880</v>
      </c>
      <c r="D18" s="263">
        <f>SUM(D17:D17)</f>
        <v>0</v>
      </c>
      <c r="E18" s="202">
        <f>SUM(E7:E17)</f>
        <v>4258880</v>
      </c>
      <c r="F18" s="202">
        <f>SUM(F7:F17)</f>
        <v>10256880</v>
      </c>
      <c r="G18" s="202">
        <f>SUM(G17:G17)</f>
        <v>0</v>
      </c>
      <c r="H18" s="202">
        <f>SUM(H17:H17)</f>
        <v>0</v>
      </c>
      <c r="I18" s="262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9" s="180" customFormat="1" ht="21">
      <c r="A19" s="68"/>
      <c r="B19" s="68"/>
      <c r="C19" s="68"/>
      <c r="D19" s="68"/>
      <c r="E19" s="68"/>
      <c r="F19" s="68"/>
      <c r="G19" s="68"/>
      <c r="H19" s="68"/>
      <c r="I19" s="68"/>
    </row>
    <row r="20" spans="3:6" ht="21">
      <c r="C20" s="123"/>
      <c r="D20" s="123"/>
      <c r="E20" s="123"/>
      <c r="F20" s="123"/>
    </row>
  </sheetData>
  <sheetProtection/>
  <printOptions/>
  <pageMargins left="0.39" right="0.38" top="1" bottom="0.72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86"/>
  <sheetViews>
    <sheetView view="pageBreakPreview" zoomScaleSheetLayoutView="100" zoomScalePageLayoutView="0" workbookViewId="0" topLeftCell="A22">
      <selection activeCell="C6" sqref="C6"/>
    </sheetView>
  </sheetViews>
  <sheetFormatPr defaultColWidth="9.140625" defaultRowHeight="21.75"/>
  <cols>
    <col min="1" max="1" width="59.140625" style="280" customWidth="1"/>
    <col min="2" max="2" width="12.140625" style="90" customWidth="1"/>
    <col min="3" max="4" width="16.140625" style="280" customWidth="1"/>
    <col min="5" max="5" width="11.00390625" style="124" customWidth="1"/>
    <col min="6" max="6" width="9.8515625" style="124" customWidth="1"/>
    <col min="7" max="7" width="10.8515625" style="124" customWidth="1"/>
    <col min="8" max="8" width="9.421875" style="124" customWidth="1"/>
    <col min="9" max="9" width="10.00390625" style="124" customWidth="1"/>
    <col min="10" max="10" width="9.28125" style="124" customWidth="1"/>
    <col min="11" max="12" width="10.28125" style="124" customWidth="1"/>
    <col min="13" max="13" width="10.140625" style="124" customWidth="1"/>
    <col min="14" max="14" width="9.28125" style="124" customWidth="1"/>
    <col min="15" max="15" width="13.8515625" style="68" customWidth="1"/>
    <col min="16" max="16384" width="9.140625" style="68" customWidth="1"/>
  </cols>
  <sheetData>
    <row r="1" ht="21">
      <c r="A1" s="280" t="s">
        <v>869</v>
      </c>
    </row>
    <row r="2" spans="1:4" ht="21">
      <c r="A2" s="280" t="s">
        <v>185</v>
      </c>
      <c r="B2" s="60"/>
      <c r="C2" s="47"/>
      <c r="D2" s="47"/>
    </row>
    <row r="3" spans="1:4" ht="21">
      <c r="A3" s="47" t="s">
        <v>148</v>
      </c>
      <c r="B3" s="60">
        <v>24000</v>
      </c>
      <c r="C3" s="47"/>
      <c r="D3" s="47"/>
    </row>
    <row r="4" spans="1:14" s="180" customFormat="1" ht="21">
      <c r="A4" s="47"/>
      <c r="B4" s="60"/>
      <c r="C4" s="47"/>
      <c r="D4" s="47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s="180" customFormat="1" ht="21.75" thickBot="1">
      <c r="A5" s="281" t="s">
        <v>885</v>
      </c>
      <c r="B5" s="282">
        <v>24000</v>
      </c>
      <c r="C5" s="47"/>
      <c r="D5" s="47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s="180" customFormat="1" ht="21.75" thickTop="1">
      <c r="A6" s="280" t="s">
        <v>186</v>
      </c>
      <c r="B6" s="283"/>
      <c r="C6" s="284"/>
      <c r="D6" s="284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s="180" customFormat="1" ht="21">
      <c r="A7" s="47" t="s">
        <v>417</v>
      </c>
      <c r="B7" s="60">
        <v>350000</v>
      </c>
      <c r="C7" s="60"/>
      <c r="D7" s="60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s="180" customFormat="1" ht="21">
      <c r="A8" s="47" t="s">
        <v>418</v>
      </c>
      <c r="B8" s="283">
        <v>670000</v>
      </c>
      <c r="C8" s="60"/>
      <c r="D8" s="60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4" s="180" customFormat="1" ht="21">
      <c r="A9" s="47" t="s">
        <v>702</v>
      </c>
      <c r="B9" s="60">
        <v>565000</v>
      </c>
      <c r="C9" s="60"/>
      <c r="D9" s="60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1:14" s="180" customFormat="1" ht="21">
      <c r="A10" s="47" t="s">
        <v>703</v>
      </c>
      <c r="B10" s="60">
        <v>364000</v>
      </c>
      <c r="C10" s="60"/>
      <c r="D10" s="60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1:14" s="180" customFormat="1" ht="21">
      <c r="A11" s="47" t="s">
        <v>704</v>
      </c>
      <c r="B11" s="60">
        <v>300000</v>
      </c>
      <c r="C11" s="60"/>
      <c r="D11" s="60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s="180" customFormat="1" ht="21">
      <c r="A12" s="47" t="s">
        <v>705</v>
      </c>
      <c r="B12" s="60">
        <v>322000</v>
      </c>
      <c r="C12" s="60"/>
      <c r="D12" s="60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1:14" s="180" customFormat="1" ht="21">
      <c r="A13" s="47" t="s">
        <v>706</v>
      </c>
      <c r="B13" s="60">
        <v>312000</v>
      </c>
      <c r="C13" s="90"/>
      <c r="D13" s="90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s="180" customFormat="1" ht="21">
      <c r="A14" s="47" t="s">
        <v>707</v>
      </c>
      <c r="B14" s="285">
        <v>67000</v>
      </c>
      <c r="C14" s="286"/>
      <c r="D14" s="286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s="180" customFormat="1" ht="21.75" thickBot="1">
      <c r="A15" s="280"/>
      <c r="B15" s="287">
        <f>SUM(B7:B14)</f>
        <v>2950000</v>
      </c>
      <c r="C15" s="286"/>
      <c r="D15" s="286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1:14" s="180" customFormat="1" ht="21.75" thickTop="1">
      <c r="A16" s="280" t="s">
        <v>187</v>
      </c>
      <c r="B16" s="90"/>
      <c r="C16" s="286"/>
      <c r="D16" s="286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3" s="180" customFormat="1" ht="21">
      <c r="A17" s="47" t="s">
        <v>820</v>
      </c>
      <c r="B17" s="60">
        <v>3370800</v>
      </c>
      <c r="C17" s="280"/>
      <c r="D17" s="280" t="s">
        <v>180</v>
      </c>
      <c r="E17" s="97"/>
      <c r="F17" s="97"/>
      <c r="G17" s="97"/>
      <c r="H17" s="97"/>
      <c r="I17" s="97"/>
      <c r="J17" s="97"/>
      <c r="K17" s="97"/>
      <c r="L17" s="97"/>
      <c r="M17" s="272"/>
    </row>
    <row r="18" spans="1:12" s="180" customFormat="1" ht="21">
      <c r="A18" s="47" t="s">
        <v>821</v>
      </c>
      <c r="B18" s="60">
        <v>654000</v>
      </c>
      <c r="C18" s="280"/>
      <c r="D18" s="280" t="s">
        <v>180</v>
      </c>
      <c r="E18" s="97"/>
      <c r="F18" s="97"/>
      <c r="G18" s="97"/>
      <c r="H18" s="97"/>
      <c r="I18" s="97"/>
      <c r="J18" s="97"/>
      <c r="K18" s="97"/>
      <c r="L18" s="97"/>
    </row>
    <row r="19" spans="1:12" s="180" customFormat="1" ht="21">
      <c r="A19" s="47" t="s">
        <v>819</v>
      </c>
      <c r="B19" s="60">
        <v>17784</v>
      </c>
      <c r="C19" s="280"/>
      <c r="D19" s="280" t="s">
        <v>180</v>
      </c>
      <c r="E19" s="97"/>
      <c r="F19" s="97"/>
      <c r="G19" s="97"/>
      <c r="H19" s="97"/>
      <c r="I19" s="97"/>
      <c r="J19" s="97"/>
      <c r="K19" s="97"/>
      <c r="L19" s="97"/>
    </row>
    <row r="20" spans="1:11" s="180" customFormat="1" ht="21">
      <c r="A20" s="47" t="s">
        <v>170</v>
      </c>
      <c r="B20" s="60">
        <v>351840</v>
      </c>
      <c r="C20" s="280"/>
      <c r="D20" s="280" t="s">
        <v>180</v>
      </c>
      <c r="E20" s="97"/>
      <c r="F20" s="97"/>
      <c r="G20" s="97"/>
      <c r="H20" s="97"/>
      <c r="I20" s="97"/>
      <c r="J20" s="97"/>
      <c r="K20" s="97"/>
    </row>
    <row r="21" spans="1:11" s="180" customFormat="1" ht="21">
      <c r="A21" s="47" t="s">
        <v>823</v>
      </c>
      <c r="B21" s="60">
        <v>90000</v>
      </c>
      <c r="C21" s="280"/>
      <c r="D21" s="280" t="s">
        <v>180</v>
      </c>
      <c r="E21" s="274"/>
      <c r="F21" s="274"/>
      <c r="G21" s="274"/>
      <c r="H21" s="274"/>
      <c r="I21" s="274"/>
      <c r="J21" s="274"/>
      <c r="K21" s="274"/>
    </row>
    <row r="22" spans="1:11" s="180" customFormat="1" ht="21">
      <c r="A22" s="47" t="s">
        <v>822</v>
      </c>
      <c r="B22" s="60">
        <v>117944</v>
      </c>
      <c r="C22" s="280"/>
      <c r="D22" s="280" t="s">
        <v>180</v>
      </c>
      <c r="E22" s="274"/>
      <c r="F22" s="274"/>
      <c r="G22" s="274"/>
      <c r="H22" s="274"/>
      <c r="I22" s="274"/>
      <c r="J22" s="274"/>
      <c r="K22" s="274"/>
    </row>
    <row r="23" spans="1:11" s="180" customFormat="1" ht="21">
      <c r="A23" s="47" t="s">
        <v>171</v>
      </c>
      <c r="B23" s="60">
        <v>416404</v>
      </c>
      <c r="C23" s="280"/>
      <c r="D23" s="280" t="s">
        <v>180</v>
      </c>
      <c r="E23" s="274"/>
      <c r="F23" s="274"/>
      <c r="G23" s="274"/>
      <c r="H23" s="274"/>
      <c r="I23" s="274"/>
      <c r="J23" s="274"/>
      <c r="K23" s="274"/>
    </row>
    <row r="24" spans="1:11" s="180" customFormat="1" ht="21">
      <c r="A24" s="47" t="s">
        <v>177</v>
      </c>
      <c r="B24" s="60">
        <v>153000</v>
      </c>
      <c r="C24" s="280"/>
      <c r="D24" s="280" t="s">
        <v>180</v>
      </c>
      <c r="E24" s="124"/>
      <c r="F24" s="124"/>
      <c r="G24" s="124"/>
      <c r="H24" s="124"/>
      <c r="I24" s="124"/>
      <c r="J24" s="124"/>
      <c r="K24" s="124"/>
    </row>
    <row r="25" spans="1:11" s="180" customFormat="1" ht="21">
      <c r="A25" s="47" t="s">
        <v>175</v>
      </c>
      <c r="B25" s="60">
        <v>25000</v>
      </c>
      <c r="C25" s="280"/>
      <c r="D25" s="280" t="s">
        <v>180</v>
      </c>
      <c r="E25" s="97"/>
      <c r="F25" s="97"/>
      <c r="G25" s="97"/>
      <c r="H25" s="97"/>
      <c r="I25" s="97"/>
      <c r="J25" s="97"/>
      <c r="K25" s="97"/>
    </row>
    <row r="26" spans="1:11" s="180" customFormat="1" ht="21">
      <c r="A26" s="47" t="s">
        <v>172</v>
      </c>
      <c r="B26" s="60">
        <v>105000</v>
      </c>
      <c r="C26" s="280"/>
      <c r="D26" s="280" t="s">
        <v>180</v>
      </c>
      <c r="E26" s="274"/>
      <c r="F26" s="274"/>
      <c r="G26" s="274"/>
      <c r="H26" s="274"/>
      <c r="I26" s="274"/>
      <c r="J26" s="274"/>
      <c r="K26" s="274"/>
    </row>
    <row r="27" spans="1:11" s="180" customFormat="1" ht="21">
      <c r="A27" s="47" t="s">
        <v>181</v>
      </c>
      <c r="B27" s="60">
        <v>37500</v>
      </c>
      <c r="C27" s="280"/>
      <c r="D27" s="280" t="s">
        <v>180</v>
      </c>
      <c r="E27" s="124"/>
      <c r="F27" s="124"/>
      <c r="G27" s="124"/>
      <c r="H27" s="124"/>
      <c r="I27" s="124"/>
      <c r="J27" s="124"/>
      <c r="K27" s="124"/>
    </row>
    <row r="28" spans="1:13" s="180" customFormat="1" ht="21">
      <c r="A28" s="47" t="s">
        <v>179</v>
      </c>
      <c r="B28" s="60">
        <v>2163000</v>
      </c>
      <c r="C28" s="280"/>
      <c r="D28" s="280" t="s">
        <v>180</v>
      </c>
      <c r="E28" s="78"/>
      <c r="F28" s="78"/>
      <c r="G28" s="78"/>
      <c r="H28" s="78"/>
      <c r="I28" s="78"/>
      <c r="J28" s="78"/>
      <c r="K28" s="78"/>
      <c r="L28" s="78"/>
      <c r="M28" s="78"/>
    </row>
    <row r="29" spans="1:11" s="180" customFormat="1" ht="21">
      <c r="A29" s="47" t="s">
        <v>178</v>
      </c>
      <c r="B29" s="60">
        <v>50000</v>
      </c>
      <c r="C29" s="280"/>
      <c r="D29" s="280" t="s">
        <v>184</v>
      </c>
      <c r="E29" s="124"/>
      <c r="F29" s="124"/>
      <c r="G29" s="124"/>
      <c r="H29" s="124"/>
      <c r="I29" s="124"/>
      <c r="J29" s="124"/>
      <c r="K29" s="124"/>
    </row>
    <row r="30" spans="1:11" s="180" customFormat="1" ht="21">
      <c r="A30" s="47" t="s">
        <v>173</v>
      </c>
      <c r="B30" s="60">
        <v>3000</v>
      </c>
      <c r="C30" s="288"/>
      <c r="D30" s="288" t="s">
        <v>182</v>
      </c>
      <c r="E30" s="274"/>
      <c r="F30" s="274"/>
      <c r="G30" s="274"/>
      <c r="H30" s="274"/>
      <c r="I30" s="274"/>
      <c r="J30" s="274"/>
      <c r="K30" s="274"/>
    </row>
    <row r="31" spans="1:11" s="180" customFormat="1" ht="21">
      <c r="A31" s="47" t="s">
        <v>174</v>
      </c>
      <c r="B31" s="60">
        <v>20850</v>
      </c>
      <c r="C31" s="288"/>
      <c r="D31" s="288" t="s">
        <v>182</v>
      </c>
      <c r="E31" s="274"/>
      <c r="F31" s="274"/>
      <c r="G31" s="274"/>
      <c r="H31" s="274"/>
      <c r="I31" s="274"/>
      <c r="J31" s="274"/>
      <c r="K31" s="274"/>
    </row>
    <row r="32" spans="1:11" s="180" customFormat="1" ht="21">
      <c r="A32" s="47" t="s">
        <v>176</v>
      </c>
      <c r="B32" s="60">
        <v>20000</v>
      </c>
      <c r="C32" s="288"/>
      <c r="D32" s="288" t="s">
        <v>182</v>
      </c>
      <c r="E32" s="124"/>
      <c r="F32" s="124"/>
      <c r="G32" s="124"/>
      <c r="H32" s="124"/>
      <c r="I32" s="124"/>
      <c r="J32" s="124"/>
      <c r="K32" s="124"/>
    </row>
    <row r="33" spans="1:13" s="180" customFormat="1" ht="21.75" thickBot="1">
      <c r="A33" s="280"/>
      <c r="B33" s="287">
        <f>SUM(B17:B32)</f>
        <v>7596122</v>
      </c>
      <c r="C33" s="90"/>
      <c r="D33" s="90"/>
      <c r="E33" s="78"/>
      <c r="F33" s="78"/>
      <c r="G33" s="78"/>
      <c r="H33" s="78"/>
      <c r="I33" s="78"/>
      <c r="J33" s="78"/>
      <c r="K33" s="78"/>
      <c r="L33" s="78"/>
      <c r="M33" s="78"/>
    </row>
    <row r="34" spans="1:13" s="180" customFormat="1" ht="21.75" thickTop="1">
      <c r="A34" s="280" t="s">
        <v>584</v>
      </c>
      <c r="B34" s="289"/>
      <c r="C34" s="90"/>
      <c r="D34" s="90"/>
      <c r="E34" s="78"/>
      <c r="F34" s="78"/>
      <c r="G34" s="78"/>
      <c r="H34" s="78"/>
      <c r="I34" s="78"/>
      <c r="J34" s="78"/>
      <c r="K34" s="78"/>
      <c r="L34" s="78"/>
      <c r="M34" s="78"/>
    </row>
    <row r="35" spans="1:14" s="180" customFormat="1" ht="21">
      <c r="A35" s="290" t="s">
        <v>585</v>
      </c>
      <c r="B35" s="289">
        <v>7502272</v>
      </c>
      <c r="C35" s="286"/>
      <c r="D35" s="286"/>
      <c r="E35" s="268"/>
      <c r="F35" s="268"/>
      <c r="G35" s="268"/>
      <c r="H35" s="268"/>
      <c r="I35" s="268"/>
      <c r="J35" s="268"/>
      <c r="K35" s="268"/>
      <c r="L35" s="268"/>
      <c r="M35" s="268"/>
      <c r="N35" s="268"/>
    </row>
    <row r="36" spans="1:14" s="180" customFormat="1" ht="21">
      <c r="A36" s="280" t="s">
        <v>586</v>
      </c>
      <c r="B36" s="289">
        <v>43850</v>
      </c>
      <c r="C36" s="286"/>
      <c r="D36" s="286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s="180" customFormat="1" ht="21">
      <c r="A37" s="280" t="s">
        <v>183</v>
      </c>
      <c r="B37" s="289">
        <v>50000</v>
      </c>
      <c r="C37" s="286"/>
      <c r="D37" s="286"/>
      <c r="E37" s="97"/>
      <c r="F37" s="97"/>
      <c r="G37" s="97"/>
      <c r="H37" s="97"/>
      <c r="I37" s="97"/>
      <c r="J37" s="97"/>
      <c r="K37" s="97"/>
      <c r="L37" s="97"/>
      <c r="M37" s="97"/>
      <c r="N37" s="97"/>
    </row>
    <row r="38" spans="1:14" s="180" customFormat="1" ht="21.75" thickBot="1">
      <c r="A38" s="280"/>
      <c r="B38" s="287">
        <f>SUM(B35:B37)</f>
        <v>7596122</v>
      </c>
      <c r="C38" s="286"/>
      <c r="D38" s="286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14" s="180" customFormat="1" ht="21.75" thickTop="1">
      <c r="A39" s="280"/>
      <c r="B39" s="289"/>
      <c r="C39" s="286"/>
      <c r="D39" s="286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s="180" customFormat="1" ht="21">
      <c r="A40" s="280"/>
      <c r="B40" s="289"/>
      <c r="C40" s="286"/>
      <c r="D40" s="286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1:14" s="180" customFormat="1" ht="21">
      <c r="A41" s="280"/>
      <c r="B41" s="289"/>
      <c r="C41" s="286"/>
      <c r="D41" s="286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4" s="180" customFormat="1" ht="21">
      <c r="A42" s="280"/>
      <c r="B42" s="289"/>
      <c r="C42" s="286"/>
      <c r="D42" s="286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5" s="180" customFormat="1" ht="21">
      <c r="A43" s="280"/>
      <c r="B43" s="289"/>
      <c r="C43" s="286"/>
      <c r="D43" s="286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272"/>
    </row>
    <row r="44" spans="1:14" s="180" customFormat="1" ht="21">
      <c r="A44" s="280"/>
      <c r="B44" s="289"/>
      <c r="C44" s="286"/>
      <c r="D44" s="286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4" s="180" customFormat="1" ht="21">
      <c r="A45" s="291"/>
      <c r="B45" s="289"/>
      <c r="C45" s="286"/>
      <c r="D45" s="286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1:14" s="180" customFormat="1" ht="21">
      <c r="A46" s="91"/>
      <c r="B46" s="289"/>
      <c r="C46" s="286"/>
      <c r="D46" s="286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15" s="180" customFormat="1" ht="21">
      <c r="A47" s="91"/>
      <c r="B47" s="289"/>
      <c r="C47" s="90"/>
      <c r="D47" s="90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72"/>
    </row>
    <row r="48" spans="1:14" s="180" customFormat="1" ht="21">
      <c r="A48" s="91"/>
      <c r="B48" s="289"/>
      <c r="C48" s="90"/>
      <c r="D48" s="90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1:14" s="180" customFormat="1" ht="21">
      <c r="A49" s="91"/>
      <c r="B49" s="289"/>
      <c r="C49" s="90"/>
      <c r="D49" s="90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0" spans="1:14" s="180" customFormat="1" ht="21">
      <c r="A50" s="91"/>
      <c r="B50" s="289"/>
      <c r="C50" s="90"/>
      <c r="D50" s="90"/>
      <c r="E50" s="273"/>
      <c r="F50" s="273"/>
      <c r="G50" s="273"/>
      <c r="H50" s="273"/>
      <c r="I50" s="273"/>
      <c r="J50" s="273"/>
      <c r="K50" s="273"/>
      <c r="L50" s="273"/>
      <c r="M50" s="273"/>
      <c r="N50" s="273"/>
    </row>
    <row r="51" spans="1:14" s="180" customFormat="1" ht="21">
      <c r="A51" s="91"/>
      <c r="B51" s="289"/>
      <c r="C51" s="90"/>
      <c r="D51" s="90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s="180" customFormat="1" ht="21">
      <c r="A52" s="91"/>
      <c r="B52" s="289"/>
      <c r="C52" s="90"/>
      <c r="D52" s="90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s="180" customFormat="1" ht="21">
      <c r="A53" s="91"/>
      <c r="B53" s="289"/>
      <c r="C53" s="90"/>
      <c r="D53" s="90"/>
      <c r="E53" s="97"/>
      <c r="F53" s="97"/>
      <c r="G53" s="97"/>
      <c r="H53" s="97"/>
      <c r="I53" s="97"/>
      <c r="J53" s="97"/>
      <c r="K53" s="97"/>
      <c r="L53" s="97"/>
      <c r="M53" s="97"/>
      <c r="N53" s="97"/>
    </row>
    <row r="54" spans="1:14" s="180" customFormat="1" ht="21">
      <c r="A54" s="91"/>
      <c r="B54" s="289"/>
      <c r="C54" s="90"/>
      <c r="D54" s="90"/>
      <c r="E54" s="97"/>
      <c r="F54" s="97"/>
      <c r="G54" s="97"/>
      <c r="H54" s="97"/>
      <c r="I54" s="97"/>
      <c r="J54" s="97"/>
      <c r="K54" s="97"/>
      <c r="L54" s="97"/>
      <c r="M54" s="97"/>
      <c r="N54" s="97"/>
    </row>
    <row r="55" spans="1:14" s="180" customFormat="1" ht="21">
      <c r="A55" s="91"/>
      <c r="B55" s="289"/>
      <c r="C55" s="90"/>
      <c r="D55" s="90"/>
      <c r="E55" s="97"/>
      <c r="F55" s="97"/>
      <c r="G55" s="97"/>
      <c r="H55" s="97"/>
      <c r="I55" s="97"/>
      <c r="J55" s="97"/>
      <c r="K55" s="97"/>
      <c r="L55" s="97"/>
      <c r="M55" s="97"/>
      <c r="N55" s="97"/>
    </row>
    <row r="56" spans="1:14" s="180" customFormat="1" ht="21">
      <c r="A56" s="280"/>
      <c r="B56" s="90"/>
      <c r="C56" s="90"/>
      <c r="D56" s="90"/>
      <c r="E56" s="97"/>
      <c r="F56" s="97"/>
      <c r="G56" s="97"/>
      <c r="H56" s="97"/>
      <c r="I56" s="97"/>
      <c r="J56" s="97"/>
      <c r="K56" s="97"/>
      <c r="L56" s="97"/>
      <c r="M56" s="97"/>
      <c r="N56" s="97"/>
    </row>
    <row r="57" spans="1:14" s="180" customFormat="1" ht="21">
      <c r="A57" s="280"/>
      <c r="B57" s="90"/>
      <c r="C57" s="280"/>
      <c r="D57" s="280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s="180" customFormat="1" ht="21">
      <c r="A58" s="280"/>
      <c r="B58" s="90"/>
      <c r="C58" s="280"/>
      <c r="D58" s="280"/>
      <c r="E58" s="97"/>
      <c r="F58" s="97"/>
      <c r="G58" s="97"/>
      <c r="H58" s="97"/>
      <c r="I58" s="97"/>
      <c r="J58" s="97"/>
      <c r="K58" s="97"/>
      <c r="L58" s="97"/>
      <c r="M58" s="97"/>
      <c r="N58" s="97"/>
    </row>
    <row r="59" spans="1:14" s="180" customFormat="1" ht="21">
      <c r="A59" s="91"/>
      <c r="B59" s="289"/>
      <c r="C59" s="280"/>
      <c r="D59" s="280"/>
      <c r="E59" s="97"/>
      <c r="F59" s="97"/>
      <c r="G59" s="97"/>
      <c r="H59" s="97"/>
      <c r="I59" s="97"/>
      <c r="J59" s="97"/>
      <c r="K59" s="97"/>
      <c r="L59" s="97"/>
      <c r="M59" s="97"/>
      <c r="N59" s="97"/>
    </row>
    <row r="60" spans="1:14" s="180" customFormat="1" ht="21">
      <c r="A60" s="91"/>
      <c r="B60" s="289"/>
      <c r="C60" s="91"/>
      <c r="D60" s="91"/>
      <c r="E60" s="97"/>
      <c r="F60" s="97"/>
      <c r="G60" s="97"/>
      <c r="H60" s="97"/>
      <c r="I60" s="97"/>
      <c r="J60" s="97"/>
      <c r="K60" s="97"/>
      <c r="L60" s="97"/>
      <c r="M60" s="97"/>
      <c r="N60" s="97"/>
    </row>
    <row r="61" spans="1:14" s="180" customFormat="1" ht="21">
      <c r="A61" s="91"/>
      <c r="B61" s="289"/>
      <c r="C61" s="91"/>
      <c r="D61" s="91"/>
      <c r="E61" s="124"/>
      <c r="F61" s="124"/>
      <c r="G61" s="124"/>
      <c r="H61" s="124"/>
      <c r="I61" s="124"/>
      <c r="J61" s="124"/>
      <c r="K61" s="124"/>
      <c r="L61" s="124"/>
      <c r="M61" s="124"/>
      <c r="N61" s="124"/>
    </row>
    <row r="62" spans="1:14" s="180" customFormat="1" ht="21">
      <c r="A62" s="292"/>
      <c r="B62" s="293"/>
      <c r="C62" s="91"/>
      <c r="D62" s="91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14" s="180" customFormat="1" ht="21">
      <c r="A63" s="294"/>
      <c r="B63" s="295"/>
      <c r="C63" s="296"/>
      <c r="D63" s="296"/>
      <c r="E63" s="124"/>
      <c r="F63" s="124"/>
      <c r="G63" s="124"/>
      <c r="H63" s="124"/>
      <c r="I63" s="124"/>
      <c r="J63" s="124"/>
      <c r="K63" s="124"/>
      <c r="L63" s="124"/>
      <c r="M63" s="124"/>
      <c r="N63" s="124"/>
    </row>
    <row r="64" spans="1:14" s="180" customFormat="1" ht="21">
      <c r="A64" s="280"/>
      <c r="B64" s="289"/>
      <c r="C64" s="90"/>
      <c r="D64" s="90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1:14" s="180" customFormat="1" ht="21">
      <c r="A65" s="280"/>
      <c r="B65" s="289"/>
      <c r="C65" s="90"/>
      <c r="D65" s="90"/>
      <c r="E65" s="78"/>
      <c r="F65" s="78"/>
      <c r="G65" s="78"/>
      <c r="H65" s="78"/>
      <c r="I65" s="78"/>
      <c r="J65" s="78"/>
      <c r="K65" s="78"/>
      <c r="L65" s="78"/>
      <c r="M65" s="78"/>
      <c r="N65" s="78"/>
    </row>
    <row r="66" spans="1:14" s="180" customFormat="1" ht="21">
      <c r="A66" s="280"/>
      <c r="B66" s="90"/>
      <c r="C66" s="90"/>
      <c r="D66" s="90"/>
      <c r="E66" s="78"/>
      <c r="F66" s="78"/>
      <c r="G66" s="78"/>
      <c r="H66" s="78"/>
      <c r="I66" s="78"/>
      <c r="J66" s="78"/>
      <c r="K66" s="78"/>
      <c r="L66" s="78"/>
      <c r="M66" s="78"/>
      <c r="N66" s="78"/>
    </row>
    <row r="67" spans="1:14" s="180" customFormat="1" ht="21">
      <c r="A67" s="291"/>
      <c r="B67" s="297"/>
      <c r="C67" s="90"/>
      <c r="D67" s="90"/>
      <c r="E67" s="268"/>
      <c r="F67" s="268"/>
      <c r="G67" s="268"/>
      <c r="H67" s="268"/>
      <c r="I67" s="268"/>
      <c r="J67" s="268"/>
      <c r="K67" s="268"/>
      <c r="L67" s="268"/>
      <c r="M67" s="268"/>
      <c r="N67" s="268"/>
    </row>
    <row r="68" spans="1:14" s="180" customFormat="1" ht="21">
      <c r="A68" s="298"/>
      <c r="B68" s="299"/>
      <c r="C68" s="286"/>
      <c r="D68" s="286"/>
      <c r="E68" s="97"/>
      <c r="F68" s="97"/>
      <c r="G68" s="97"/>
      <c r="H68" s="97"/>
      <c r="I68" s="97"/>
      <c r="J68" s="97"/>
      <c r="K68" s="97"/>
      <c r="L68" s="97"/>
      <c r="M68" s="97"/>
      <c r="N68" s="97"/>
    </row>
    <row r="69" spans="1:14" s="180" customFormat="1" ht="21">
      <c r="A69" s="280"/>
      <c r="B69" s="90"/>
      <c r="C69" s="300"/>
      <c r="D69" s="300"/>
      <c r="E69" s="97"/>
      <c r="F69" s="97"/>
      <c r="G69" s="97"/>
      <c r="H69" s="97"/>
      <c r="I69" s="97"/>
      <c r="J69" s="97"/>
      <c r="K69" s="97"/>
      <c r="L69" s="97"/>
      <c r="M69" s="97"/>
      <c r="N69" s="97"/>
    </row>
    <row r="70" spans="1:14" s="180" customFormat="1" ht="21">
      <c r="A70" s="294"/>
      <c r="B70" s="289"/>
      <c r="C70" s="90"/>
      <c r="D70" s="90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1:14" s="180" customFormat="1" ht="21">
      <c r="A71" s="294"/>
      <c r="B71" s="289"/>
      <c r="C71" s="91"/>
      <c r="D71" s="91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1:14" s="180" customFormat="1" ht="21">
      <c r="A72" s="280"/>
      <c r="B72" s="296"/>
      <c r="C72" s="91"/>
      <c r="D72" s="91"/>
      <c r="E72" s="273"/>
      <c r="F72" s="273"/>
      <c r="G72" s="273"/>
      <c r="H72" s="273"/>
      <c r="I72" s="273"/>
      <c r="J72" s="273"/>
      <c r="K72" s="273"/>
      <c r="L72" s="273"/>
      <c r="M72" s="273"/>
      <c r="N72" s="273"/>
    </row>
    <row r="73" spans="1:14" s="180" customFormat="1" ht="21">
      <c r="A73" s="280"/>
      <c r="B73" s="296"/>
      <c r="C73" s="90"/>
      <c r="D73" s="90"/>
      <c r="E73" s="271"/>
      <c r="F73" s="271"/>
      <c r="G73" s="271"/>
      <c r="H73" s="271"/>
      <c r="I73" s="271"/>
      <c r="J73" s="271"/>
      <c r="K73" s="271"/>
      <c r="L73" s="271"/>
      <c r="M73" s="271"/>
      <c r="N73" s="271"/>
    </row>
    <row r="74" spans="1:14" s="180" customFormat="1" ht="21">
      <c r="A74" s="280"/>
      <c r="B74" s="296"/>
      <c r="C74" s="90"/>
      <c r="D74" s="90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s="180" customFormat="1" ht="21">
      <c r="A75" s="280"/>
      <c r="B75" s="296"/>
      <c r="C75" s="90"/>
      <c r="D75" s="90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1:14" s="180" customFormat="1" ht="21">
      <c r="A76" s="280"/>
      <c r="B76" s="289"/>
      <c r="C76" s="90"/>
      <c r="D76" s="90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1:14" s="180" customFormat="1" ht="21">
      <c r="A77" s="280"/>
      <c r="B77" s="289"/>
      <c r="C77" s="90"/>
      <c r="D77" s="90"/>
      <c r="E77" s="97"/>
      <c r="F77" s="97"/>
      <c r="G77" s="97"/>
      <c r="H77" s="97"/>
      <c r="I77" s="97"/>
      <c r="J77" s="97"/>
      <c r="K77" s="97"/>
      <c r="L77" s="97"/>
      <c r="M77" s="97"/>
      <c r="N77" s="97"/>
    </row>
    <row r="78" spans="1:14" s="180" customFormat="1" ht="21">
      <c r="A78" s="280"/>
      <c r="B78" s="289"/>
      <c r="C78" s="90"/>
      <c r="D78" s="90"/>
      <c r="E78" s="97"/>
      <c r="F78" s="97"/>
      <c r="G78" s="97"/>
      <c r="H78" s="97"/>
      <c r="I78" s="97"/>
      <c r="J78" s="97"/>
      <c r="K78" s="97"/>
      <c r="L78" s="97"/>
      <c r="M78" s="97"/>
      <c r="N78" s="97"/>
    </row>
    <row r="79" spans="1:14" s="180" customFormat="1" ht="21">
      <c r="A79" s="301"/>
      <c r="B79" s="302"/>
      <c r="C79" s="90"/>
      <c r="D79" s="90"/>
      <c r="E79" s="97"/>
      <c r="F79" s="97"/>
      <c r="G79" s="97"/>
      <c r="H79" s="97"/>
      <c r="I79" s="97"/>
      <c r="J79" s="97"/>
      <c r="K79" s="97"/>
      <c r="L79" s="97"/>
      <c r="M79" s="97"/>
      <c r="N79" s="97"/>
    </row>
    <row r="80" spans="1:14" s="180" customFormat="1" ht="21">
      <c r="A80" s="91"/>
      <c r="B80" s="289"/>
      <c r="C80" s="288"/>
      <c r="D80" s="288"/>
      <c r="E80" s="97"/>
      <c r="F80" s="97"/>
      <c r="G80" s="97"/>
      <c r="H80" s="97"/>
      <c r="I80" s="97"/>
      <c r="J80" s="97"/>
      <c r="K80" s="97"/>
      <c r="L80" s="97"/>
      <c r="M80" s="97"/>
      <c r="N80" s="97"/>
    </row>
    <row r="81" spans="1:14" s="180" customFormat="1" ht="21">
      <c r="A81" s="280"/>
      <c r="B81" s="90"/>
      <c r="C81" s="90"/>
      <c r="D81" s="90"/>
      <c r="E81" s="97"/>
      <c r="F81" s="97"/>
      <c r="G81" s="97"/>
      <c r="H81" s="97"/>
      <c r="I81" s="97"/>
      <c r="J81" s="97"/>
      <c r="K81" s="97"/>
      <c r="L81" s="97"/>
      <c r="M81" s="97"/>
      <c r="N81" s="97"/>
    </row>
    <row r="82" spans="1:14" s="180" customFormat="1" ht="21">
      <c r="A82" s="280"/>
      <c r="B82" s="90"/>
      <c r="C82" s="280"/>
      <c r="D82" s="280"/>
      <c r="E82" s="97"/>
      <c r="F82" s="97"/>
      <c r="G82" s="97"/>
      <c r="H82" s="97"/>
      <c r="I82" s="97"/>
      <c r="J82" s="97"/>
      <c r="K82" s="97"/>
      <c r="L82" s="97"/>
      <c r="M82" s="97"/>
      <c r="N82" s="97"/>
    </row>
    <row r="83" spans="1:14" s="180" customFormat="1" ht="21">
      <c r="A83" s="280"/>
      <c r="B83" s="90"/>
      <c r="C83" s="280"/>
      <c r="D83" s="280"/>
      <c r="E83" s="97"/>
      <c r="F83" s="97"/>
      <c r="G83" s="97"/>
      <c r="H83" s="97"/>
      <c r="I83" s="97"/>
      <c r="J83" s="97"/>
      <c r="K83" s="97"/>
      <c r="L83" s="97"/>
      <c r="M83" s="97"/>
      <c r="N83" s="97"/>
    </row>
    <row r="84" spans="1:14" s="180" customFormat="1" ht="21">
      <c r="A84" s="280"/>
      <c r="B84" s="90"/>
      <c r="C84" s="280"/>
      <c r="D84" s="280"/>
      <c r="E84" s="274"/>
      <c r="F84" s="274"/>
      <c r="G84" s="274"/>
      <c r="H84" s="274"/>
      <c r="I84" s="274"/>
      <c r="J84" s="274"/>
      <c r="K84" s="274"/>
      <c r="L84" s="274"/>
      <c r="M84" s="274"/>
      <c r="N84" s="274"/>
    </row>
    <row r="85" spans="1:14" s="180" customFormat="1" ht="21.75" thickBot="1">
      <c r="A85" s="280"/>
      <c r="B85" s="90"/>
      <c r="C85" s="280"/>
      <c r="D85" s="280"/>
      <c r="E85" s="97"/>
      <c r="F85" s="97"/>
      <c r="G85" s="97"/>
      <c r="H85" s="97"/>
      <c r="I85" s="97"/>
      <c r="J85" s="97"/>
      <c r="K85" s="97"/>
      <c r="L85" s="97"/>
      <c r="M85" s="97"/>
      <c r="N85" s="97"/>
    </row>
    <row r="86" spans="1:14" s="275" customFormat="1" ht="21.75" thickTop="1">
      <c r="A86" s="280"/>
      <c r="B86" s="90"/>
      <c r="C86" s="280"/>
      <c r="D86" s="280"/>
      <c r="E86" s="124"/>
      <c r="F86" s="124"/>
      <c r="G86" s="124"/>
      <c r="H86" s="124"/>
      <c r="I86" s="124"/>
      <c r="J86" s="124"/>
      <c r="K86" s="124"/>
      <c r="L86" s="124"/>
      <c r="M86" s="124"/>
      <c r="N86" s="124"/>
    </row>
  </sheetData>
  <sheetProtection/>
  <printOptions/>
  <pageMargins left="1.1" right="0.3" top="0.54" bottom="0.59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Normal="50" zoomScaleSheetLayoutView="100" zoomScalePageLayoutView="0" workbookViewId="0" topLeftCell="A5">
      <selection activeCell="A21" sqref="A21:A22"/>
    </sheetView>
  </sheetViews>
  <sheetFormatPr defaultColWidth="31.7109375" defaultRowHeight="21.75"/>
  <cols>
    <col min="1" max="1" width="24.140625" style="303" customWidth="1"/>
    <col min="2" max="2" width="12.57421875" style="303" customWidth="1"/>
    <col min="3" max="3" width="12.28125" style="303" customWidth="1"/>
    <col min="4" max="4" width="11.8515625" style="303" customWidth="1"/>
    <col min="5" max="5" width="10.00390625" style="303" customWidth="1"/>
    <col min="6" max="6" width="11.140625" style="303" customWidth="1"/>
    <col min="7" max="7" width="9.140625" style="303" customWidth="1"/>
    <col min="8" max="8" width="11.140625" style="303" customWidth="1"/>
    <col min="9" max="9" width="9.421875" style="303" customWidth="1"/>
    <col min="10" max="10" width="9.8515625" style="303" customWidth="1"/>
    <col min="11" max="11" width="11.7109375" style="303" customWidth="1"/>
    <col min="12" max="12" width="9.00390625" style="303" customWidth="1"/>
    <col min="13" max="13" width="9.8515625" style="303" customWidth="1"/>
    <col min="14" max="16384" width="31.7109375" style="303" customWidth="1"/>
  </cols>
  <sheetData>
    <row r="1" s="127" customFormat="1" ht="18.75">
      <c r="A1" s="127" t="s">
        <v>194</v>
      </c>
    </row>
    <row r="2" s="127" customFormat="1" ht="18.75">
      <c r="A2" s="127" t="s">
        <v>84</v>
      </c>
    </row>
    <row r="3" s="127" customFormat="1" ht="19.5" thickBot="1">
      <c r="A3" s="127" t="s">
        <v>665</v>
      </c>
    </row>
    <row r="4" spans="1:13" ht="18.75">
      <c r="A4" s="304"/>
      <c r="B4" s="304"/>
      <c r="C4" s="304"/>
      <c r="D4" s="304" t="s">
        <v>203</v>
      </c>
      <c r="E4" s="304" t="s">
        <v>394</v>
      </c>
      <c r="F4" s="304" t="s">
        <v>195</v>
      </c>
      <c r="G4" s="304" t="s">
        <v>438</v>
      </c>
      <c r="H4" s="304" t="s">
        <v>439</v>
      </c>
      <c r="I4" s="304" t="s">
        <v>440</v>
      </c>
      <c r="J4" s="304" t="s">
        <v>441</v>
      </c>
      <c r="K4" s="304" t="s">
        <v>734</v>
      </c>
      <c r="L4" s="304" t="s">
        <v>391</v>
      </c>
      <c r="M4" s="305" t="s">
        <v>838</v>
      </c>
    </row>
    <row r="5" spans="1:13" ht="18.75">
      <c r="A5" s="306"/>
      <c r="B5" s="306"/>
      <c r="C5" s="306"/>
      <c r="D5" s="306" t="s">
        <v>442</v>
      </c>
      <c r="E5" s="306" t="s">
        <v>390</v>
      </c>
      <c r="F5" s="306"/>
      <c r="G5" s="306"/>
      <c r="H5" s="306" t="s">
        <v>443</v>
      </c>
      <c r="I5" s="306" t="s">
        <v>444</v>
      </c>
      <c r="J5" s="306" t="s">
        <v>445</v>
      </c>
      <c r="K5" s="306" t="s">
        <v>736</v>
      </c>
      <c r="L5" s="306"/>
      <c r="M5" s="307"/>
    </row>
    <row r="6" spans="1:13" ht="18.75">
      <c r="A6" s="306" t="s">
        <v>121</v>
      </c>
      <c r="B6" s="306" t="s">
        <v>878</v>
      </c>
      <c r="C6" s="306" t="s">
        <v>885</v>
      </c>
      <c r="D6" s="306"/>
      <c r="E6" s="306"/>
      <c r="F6" s="306"/>
      <c r="G6" s="306"/>
      <c r="H6" s="306"/>
      <c r="I6" s="306" t="s">
        <v>446</v>
      </c>
      <c r="J6" s="306" t="s">
        <v>736</v>
      </c>
      <c r="K6" s="306" t="s">
        <v>737</v>
      </c>
      <c r="L6" s="306"/>
      <c r="M6" s="307"/>
    </row>
    <row r="7" spans="1:13" ht="18.75">
      <c r="A7" s="330"/>
      <c r="B7" s="306"/>
      <c r="C7" s="306"/>
      <c r="D7" s="306"/>
      <c r="E7" s="306"/>
      <c r="F7" s="306"/>
      <c r="G7" s="306"/>
      <c r="H7" s="306"/>
      <c r="I7" s="306"/>
      <c r="J7" s="306" t="s">
        <v>346</v>
      </c>
      <c r="K7" s="306"/>
      <c r="L7" s="306"/>
      <c r="M7" s="307"/>
    </row>
    <row r="8" spans="1:13" ht="18.75">
      <c r="A8" s="331" t="s">
        <v>478</v>
      </c>
      <c r="B8" s="308"/>
      <c r="C8" s="309"/>
      <c r="D8" s="310" t="s">
        <v>348</v>
      </c>
      <c r="E8" s="310" t="s">
        <v>392</v>
      </c>
      <c r="F8" s="310" t="s">
        <v>196</v>
      </c>
      <c r="G8" s="310" t="s">
        <v>353</v>
      </c>
      <c r="H8" s="310" t="s">
        <v>352</v>
      </c>
      <c r="I8" s="310" t="s">
        <v>349</v>
      </c>
      <c r="J8" s="310" t="s">
        <v>351</v>
      </c>
      <c r="K8" s="310" t="s">
        <v>735</v>
      </c>
      <c r="L8" s="310" t="s">
        <v>393</v>
      </c>
      <c r="M8" s="311" t="s">
        <v>350</v>
      </c>
    </row>
    <row r="9" spans="1:13" ht="18.75">
      <c r="A9" s="318" t="s">
        <v>838</v>
      </c>
      <c r="B9" s="327">
        <v>380000</v>
      </c>
      <c r="C9" s="327">
        <f>+D9+E9+F9+G9+H9+I9+J9+K9+L9+M9</f>
        <v>340543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340543</v>
      </c>
    </row>
    <row r="10" spans="1:13" ht="18.75">
      <c r="A10" s="968" t="s">
        <v>357</v>
      </c>
      <c r="B10" s="969">
        <v>4490000</v>
      </c>
      <c r="C10" s="969">
        <f aca="true" t="shared" si="0" ref="C10:C22">+D10+E10+F10+G10+H10+I10+J10+K10+L10+M10</f>
        <v>150094</v>
      </c>
      <c r="D10" s="969">
        <v>0</v>
      </c>
      <c r="E10" s="969">
        <v>0</v>
      </c>
      <c r="F10" s="969">
        <v>0</v>
      </c>
      <c r="G10" s="969">
        <v>0</v>
      </c>
      <c r="H10" s="969">
        <v>0</v>
      </c>
      <c r="I10" s="969">
        <v>0</v>
      </c>
      <c r="J10" s="969">
        <v>0</v>
      </c>
      <c r="K10" s="969">
        <v>0</v>
      </c>
      <c r="L10" s="969">
        <v>0</v>
      </c>
      <c r="M10" s="969">
        <v>150094</v>
      </c>
    </row>
    <row r="11" spans="1:13" ht="18.75">
      <c r="A11" s="968" t="s">
        <v>666</v>
      </c>
      <c r="B11" s="969">
        <v>1801000</v>
      </c>
      <c r="C11" s="969">
        <f t="shared" si="0"/>
        <v>1572537</v>
      </c>
      <c r="D11" s="969">
        <v>1572537</v>
      </c>
      <c r="E11" s="969">
        <v>0</v>
      </c>
      <c r="F11" s="969">
        <v>0</v>
      </c>
      <c r="G11" s="969">
        <v>0</v>
      </c>
      <c r="H11" s="969">
        <v>0</v>
      </c>
      <c r="I11" s="969">
        <v>0</v>
      </c>
      <c r="J11" s="969">
        <v>0</v>
      </c>
      <c r="K11" s="969">
        <v>0</v>
      </c>
      <c r="L11" s="969">
        <v>0</v>
      </c>
      <c r="M11" s="969">
        <v>0</v>
      </c>
    </row>
    <row r="12" spans="1:13" ht="18.75">
      <c r="A12" s="312" t="s">
        <v>653</v>
      </c>
      <c r="B12" s="314">
        <v>3566000</v>
      </c>
      <c r="C12" s="314">
        <f t="shared" si="0"/>
        <v>2554149</v>
      </c>
      <c r="D12" s="314">
        <v>2350271</v>
      </c>
      <c r="E12" s="314">
        <v>0</v>
      </c>
      <c r="F12" s="314">
        <v>0</v>
      </c>
      <c r="G12" s="314">
        <v>0</v>
      </c>
      <c r="H12" s="314">
        <v>203878</v>
      </c>
      <c r="I12" s="314">
        <v>0</v>
      </c>
      <c r="J12" s="314">
        <v>0</v>
      </c>
      <c r="K12" s="314">
        <v>0</v>
      </c>
      <c r="L12" s="314">
        <v>0</v>
      </c>
      <c r="M12" s="314">
        <v>0</v>
      </c>
    </row>
    <row r="13" spans="1:13" ht="18.75">
      <c r="A13" s="312" t="s">
        <v>730</v>
      </c>
      <c r="B13" s="314">
        <v>1557000</v>
      </c>
      <c r="C13" s="314">
        <f t="shared" si="0"/>
        <v>1266923</v>
      </c>
      <c r="D13" s="314">
        <v>825528</v>
      </c>
      <c r="E13" s="314">
        <v>0</v>
      </c>
      <c r="F13" s="314">
        <v>0</v>
      </c>
      <c r="G13" s="314">
        <v>0</v>
      </c>
      <c r="H13" s="314">
        <v>441395</v>
      </c>
      <c r="I13" s="314">
        <v>0</v>
      </c>
      <c r="J13" s="314">
        <v>0</v>
      </c>
      <c r="K13" s="314">
        <v>0</v>
      </c>
      <c r="L13" s="314">
        <v>0</v>
      </c>
      <c r="M13" s="314">
        <v>0</v>
      </c>
    </row>
    <row r="14" spans="1:13" ht="18.75">
      <c r="A14" s="312" t="s">
        <v>729</v>
      </c>
      <c r="B14" s="314">
        <v>2291000</v>
      </c>
      <c r="C14" s="314">
        <f t="shared" si="0"/>
        <v>1510869.7</v>
      </c>
      <c r="D14" s="314">
        <v>1498849.7</v>
      </c>
      <c r="E14" s="314">
        <v>0</v>
      </c>
      <c r="F14" s="314">
        <v>0</v>
      </c>
      <c r="G14" s="314">
        <v>0</v>
      </c>
      <c r="H14" s="314">
        <v>12020</v>
      </c>
      <c r="I14" s="314">
        <v>0</v>
      </c>
      <c r="J14" s="314">
        <v>0</v>
      </c>
      <c r="K14" s="314">
        <v>0</v>
      </c>
      <c r="L14" s="314">
        <v>0</v>
      </c>
      <c r="M14" s="314">
        <v>0</v>
      </c>
    </row>
    <row r="15" spans="1:13" ht="18.75">
      <c r="A15" s="968" t="s">
        <v>358</v>
      </c>
      <c r="B15" s="969">
        <v>2063800</v>
      </c>
      <c r="C15" s="969">
        <f t="shared" si="0"/>
        <v>1010353.85</v>
      </c>
      <c r="D15" s="969">
        <v>93994.85</v>
      </c>
      <c r="E15" s="969">
        <v>0</v>
      </c>
      <c r="F15" s="969">
        <v>287917</v>
      </c>
      <c r="G15" s="969">
        <v>10100</v>
      </c>
      <c r="H15" s="969">
        <v>0</v>
      </c>
      <c r="I15" s="969">
        <v>27680</v>
      </c>
      <c r="J15" s="969">
        <v>577582</v>
      </c>
      <c r="K15" s="969">
        <v>0</v>
      </c>
      <c r="L15" s="969">
        <v>13080</v>
      </c>
      <c r="M15" s="969">
        <v>0</v>
      </c>
    </row>
    <row r="16" spans="1:13" ht="18.75">
      <c r="A16" s="312" t="s">
        <v>731</v>
      </c>
      <c r="B16" s="314">
        <v>1055000</v>
      </c>
      <c r="C16" s="314">
        <f t="shared" si="0"/>
        <v>873204.7</v>
      </c>
      <c r="D16" s="314">
        <v>843456.7</v>
      </c>
      <c r="E16" s="314">
        <v>0</v>
      </c>
      <c r="F16" s="314">
        <v>0</v>
      </c>
      <c r="G16" s="314">
        <v>0</v>
      </c>
      <c r="H16" s="314">
        <v>29748</v>
      </c>
      <c r="I16" s="314">
        <v>0</v>
      </c>
      <c r="J16" s="314">
        <v>0</v>
      </c>
      <c r="K16" s="314">
        <v>0</v>
      </c>
      <c r="L16" s="314">
        <v>0</v>
      </c>
      <c r="M16" s="314">
        <v>0</v>
      </c>
    </row>
    <row r="17" spans="1:13" ht="18.75">
      <c r="A17" s="968" t="s">
        <v>359</v>
      </c>
      <c r="B17" s="969">
        <v>3675000</v>
      </c>
      <c r="C17" s="969">
        <f t="shared" si="0"/>
        <v>3468233.17</v>
      </c>
      <c r="D17" s="969">
        <v>0</v>
      </c>
      <c r="E17" s="969">
        <v>0</v>
      </c>
      <c r="F17" s="969">
        <v>3438401.17</v>
      </c>
      <c r="G17" s="969">
        <v>0</v>
      </c>
      <c r="H17" s="969">
        <v>0</v>
      </c>
      <c r="I17" s="969">
        <v>0</v>
      </c>
      <c r="J17" s="969">
        <v>19842</v>
      </c>
      <c r="K17" s="969">
        <v>0</v>
      </c>
      <c r="L17" s="969">
        <v>9990</v>
      </c>
      <c r="M17" s="969">
        <v>0</v>
      </c>
    </row>
    <row r="18" spans="1:13" ht="18.75">
      <c r="A18" s="312" t="s">
        <v>447</v>
      </c>
      <c r="B18" s="314">
        <v>251000</v>
      </c>
      <c r="C18" s="314">
        <f t="shared" si="0"/>
        <v>156165.86</v>
      </c>
      <c r="D18" s="314">
        <v>156165.86</v>
      </c>
      <c r="E18" s="314">
        <v>0</v>
      </c>
      <c r="F18" s="314">
        <v>0</v>
      </c>
      <c r="G18" s="314">
        <v>0</v>
      </c>
      <c r="H18" s="314">
        <v>0</v>
      </c>
      <c r="I18" s="314">
        <v>0</v>
      </c>
      <c r="J18" s="314">
        <v>0</v>
      </c>
      <c r="K18" s="314">
        <v>0</v>
      </c>
      <c r="L18" s="314">
        <v>0</v>
      </c>
      <c r="M18" s="314">
        <v>0</v>
      </c>
    </row>
    <row r="19" spans="1:13" ht="18.75">
      <c r="A19" s="968" t="s">
        <v>362</v>
      </c>
      <c r="B19" s="969">
        <v>20000</v>
      </c>
      <c r="C19" s="969">
        <f t="shared" si="0"/>
        <v>20000</v>
      </c>
      <c r="D19" s="969">
        <v>20000</v>
      </c>
      <c r="E19" s="969">
        <v>0</v>
      </c>
      <c r="F19" s="969">
        <v>0</v>
      </c>
      <c r="G19" s="969">
        <v>0</v>
      </c>
      <c r="H19" s="969">
        <v>0</v>
      </c>
      <c r="I19" s="969">
        <v>0</v>
      </c>
      <c r="J19" s="969">
        <v>0</v>
      </c>
      <c r="K19" s="969">
        <v>0</v>
      </c>
      <c r="L19" s="969">
        <v>0</v>
      </c>
      <c r="M19" s="969">
        <v>0</v>
      </c>
    </row>
    <row r="20" spans="1:13" ht="18.75">
      <c r="A20" s="968" t="s">
        <v>360</v>
      </c>
      <c r="B20" s="969">
        <v>24000</v>
      </c>
      <c r="C20" s="969">
        <f t="shared" si="0"/>
        <v>24000</v>
      </c>
      <c r="D20" s="969">
        <v>24000</v>
      </c>
      <c r="E20" s="969">
        <v>0</v>
      </c>
      <c r="F20" s="969">
        <v>0</v>
      </c>
      <c r="G20" s="969">
        <v>0</v>
      </c>
      <c r="H20" s="969">
        <v>0</v>
      </c>
      <c r="I20" s="969">
        <v>0</v>
      </c>
      <c r="J20" s="969">
        <v>0</v>
      </c>
      <c r="K20" s="969">
        <v>0</v>
      </c>
      <c r="L20" s="969">
        <v>0</v>
      </c>
      <c r="M20" s="969">
        <v>0</v>
      </c>
    </row>
    <row r="21" spans="1:13" ht="18.75">
      <c r="A21" s="971" t="s">
        <v>448</v>
      </c>
      <c r="B21" s="314">
        <v>1945800</v>
      </c>
      <c r="C21" s="314">
        <f t="shared" si="0"/>
        <v>1930000</v>
      </c>
      <c r="D21" s="314">
        <v>0</v>
      </c>
      <c r="E21" s="328">
        <v>0</v>
      </c>
      <c r="F21" s="328">
        <v>0</v>
      </c>
      <c r="G21" s="328">
        <v>0</v>
      </c>
      <c r="H21" s="328">
        <v>1053000</v>
      </c>
      <c r="I21" s="328">
        <v>0</v>
      </c>
      <c r="J21" s="328">
        <v>0</v>
      </c>
      <c r="K21" s="328">
        <v>877000</v>
      </c>
      <c r="L21" s="328">
        <v>0</v>
      </c>
      <c r="M21" s="328">
        <v>0</v>
      </c>
    </row>
    <row r="22" spans="1:13" ht="19.5" thickBot="1">
      <c r="A22" s="972" t="s">
        <v>361</v>
      </c>
      <c r="B22" s="970">
        <v>1834400</v>
      </c>
      <c r="C22" s="970">
        <f t="shared" si="0"/>
        <v>1020000</v>
      </c>
      <c r="D22" s="970">
        <v>0</v>
      </c>
      <c r="E22" s="970">
        <v>0</v>
      </c>
      <c r="F22" s="970">
        <v>0</v>
      </c>
      <c r="G22" s="970">
        <v>0</v>
      </c>
      <c r="H22" s="970">
        <v>0</v>
      </c>
      <c r="I22" s="970">
        <v>0</v>
      </c>
      <c r="J22" s="970">
        <v>0</v>
      </c>
      <c r="K22" s="970">
        <v>1020000</v>
      </c>
      <c r="L22" s="970">
        <v>0</v>
      </c>
      <c r="M22" s="970">
        <v>0</v>
      </c>
    </row>
    <row r="23" spans="1:13" s="344" customFormat="1" ht="19.5" thickBot="1">
      <c r="A23" s="343" t="s">
        <v>885</v>
      </c>
      <c r="B23" s="143">
        <f>SUM(B9:B22)</f>
        <v>24954000</v>
      </c>
      <c r="C23" s="143">
        <f>SUM(C9:C22)</f>
        <v>15897073.28</v>
      </c>
      <c r="D23" s="143">
        <f>SUM(D9:D22)</f>
        <v>7384803.11</v>
      </c>
      <c r="E23" s="143">
        <f aca="true" t="shared" si="1" ref="E23:K23">SUM(E11:E22)</f>
        <v>0</v>
      </c>
      <c r="F23" s="143">
        <f t="shared" si="1"/>
        <v>3726318.17</v>
      </c>
      <c r="G23" s="143">
        <f t="shared" si="1"/>
        <v>10100</v>
      </c>
      <c r="H23" s="143">
        <f t="shared" si="1"/>
        <v>1740041</v>
      </c>
      <c r="I23" s="143">
        <f t="shared" si="1"/>
        <v>27680</v>
      </c>
      <c r="J23" s="143">
        <f t="shared" si="1"/>
        <v>597424</v>
      </c>
      <c r="K23" s="143">
        <f t="shared" si="1"/>
        <v>1897000</v>
      </c>
      <c r="L23" s="143">
        <f>SUM(L9:L22)</f>
        <v>23070</v>
      </c>
      <c r="M23" s="143">
        <f>SUM(M9:M22)</f>
        <v>490637</v>
      </c>
    </row>
    <row r="24" spans="1:13" ht="18.75">
      <c r="A24" s="315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</row>
    <row r="25" spans="1:13" ht="18.75">
      <c r="A25" s="315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</row>
    <row r="26" spans="1:13" ht="18.75">
      <c r="A26" s="315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</row>
    <row r="27" spans="1:13" ht="18.75">
      <c r="A27" s="315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</row>
    <row r="28" spans="1:13" s="337" customFormat="1" ht="18.75">
      <c r="A28" s="335"/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 t="s">
        <v>328</v>
      </c>
    </row>
    <row r="29" spans="1:12" s="337" customFormat="1" ht="19.5" thickBot="1">
      <c r="A29" s="335"/>
      <c r="B29" s="336"/>
      <c r="C29" s="336"/>
      <c r="D29" s="336"/>
      <c r="E29" s="336"/>
      <c r="F29" s="336" t="s">
        <v>60</v>
      </c>
      <c r="G29" s="336"/>
      <c r="H29" s="336"/>
      <c r="I29" s="336"/>
      <c r="J29" s="336"/>
      <c r="K29" s="336"/>
      <c r="L29" s="336"/>
    </row>
    <row r="30" spans="1:13" ht="18.75">
      <c r="A30" s="304"/>
      <c r="B30" s="304"/>
      <c r="C30" s="304"/>
      <c r="D30" s="304" t="s">
        <v>203</v>
      </c>
      <c r="E30" s="304" t="s">
        <v>394</v>
      </c>
      <c r="F30" s="304" t="s">
        <v>195</v>
      </c>
      <c r="G30" s="304" t="s">
        <v>438</v>
      </c>
      <c r="H30" s="304" t="s">
        <v>439</v>
      </c>
      <c r="I30" s="304" t="s">
        <v>440</v>
      </c>
      <c r="J30" s="304" t="s">
        <v>441</v>
      </c>
      <c r="K30" s="304" t="s">
        <v>734</v>
      </c>
      <c r="L30" s="304" t="s">
        <v>391</v>
      </c>
      <c r="M30" s="305" t="s">
        <v>838</v>
      </c>
    </row>
    <row r="31" spans="1:13" ht="18.75">
      <c r="A31" s="306"/>
      <c r="B31" s="306"/>
      <c r="C31" s="306"/>
      <c r="D31" s="306" t="s">
        <v>442</v>
      </c>
      <c r="E31" s="306" t="s">
        <v>390</v>
      </c>
      <c r="F31" s="306"/>
      <c r="G31" s="306"/>
      <c r="H31" s="306" t="s">
        <v>443</v>
      </c>
      <c r="I31" s="306" t="s">
        <v>444</v>
      </c>
      <c r="J31" s="306" t="s">
        <v>445</v>
      </c>
      <c r="K31" s="306" t="s">
        <v>736</v>
      </c>
      <c r="L31" s="306"/>
      <c r="M31" s="307"/>
    </row>
    <row r="32" spans="1:13" ht="18.75">
      <c r="A32" s="306" t="s">
        <v>121</v>
      </c>
      <c r="B32" s="306" t="s">
        <v>878</v>
      </c>
      <c r="C32" s="306" t="s">
        <v>885</v>
      </c>
      <c r="D32" s="306"/>
      <c r="E32" s="306"/>
      <c r="F32" s="306"/>
      <c r="G32" s="306"/>
      <c r="H32" s="306"/>
      <c r="I32" s="306" t="s">
        <v>446</v>
      </c>
      <c r="J32" s="306" t="s">
        <v>736</v>
      </c>
      <c r="K32" s="306" t="s">
        <v>737</v>
      </c>
      <c r="L32" s="306"/>
      <c r="M32" s="307"/>
    </row>
    <row r="33" spans="1:13" ht="18.75">
      <c r="A33" s="306"/>
      <c r="B33" s="306"/>
      <c r="C33" s="306"/>
      <c r="D33" s="306"/>
      <c r="E33" s="306"/>
      <c r="F33" s="306"/>
      <c r="G33" s="306"/>
      <c r="H33" s="306"/>
      <c r="I33" s="306"/>
      <c r="J33" s="306" t="s">
        <v>346</v>
      </c>
      <c r="K33" s="306"/>
      <c r="L33" s="306"/>
      <c r="M33" s="307"/>
    </row>
    <row r="34" spans="1:13" ht="18.75">
      <c r="A34" s="317"/>
      <c r="B34" s="308"/>
      <c r="C34" s="309"/>
      <c r="D34" s="310" t="s">
        <v>348</v>
      </c>
      <c r="E34" s="310" t="s">
        <v>392</v>
      </c>
      <c r="F34" s="310" t="s">
        <v>196</v>
      </c>
      <c r="G34" s="310" t="s">
        <v>353</v>
      </c>
      <c r="H34" s="310" t="s">
        <v>352</v>
      </c>
      <c r="I34" s="310" t="s">
        <v>349</v>
      </c>
      <c r="J34" s="310" t="s">
        <v>351</v>
      </c>
      <c r="K34" s="310" t="s">
        <v>735</v>
      </c>
      <c r="L34" s="310" t="s">
        <v>393</v>
      </c>
      <c r="M34" s="311" t="s">
        <v>350</v>
      </c>
    </row>
    <row r="35" spans="1:13" ht="18.75">
      <c r="A35" s="329" t="s">
        <v>326</v>
      </c>
      <c r="B35" s="319"/>
      <c r="C35" s="320"/>
      <c r="D35" s="319"/>
      <c r="E35" s="319"/>
      <c r="F35" s="319"/>
      <c r="G35" s="319"/>
      <c r="H35" s="319"/>
      <c r="I35" s="319"/>
      <c r="J35" s="319"/>
      <c r="K35" s="319"/>
      <c r="L35" s="319"/>
      <c r="M35" s="319"/>
    </row>
    <row r="36" spans="1:13" ht="18.75">
      <c r="A36" s="333" t="s">
        <v>820</v>
      </c>
      <c r="B36" s="334">
        <v>3370800</v>
      </c>
      <c r="C36" s="334">
        <v>3370800</v>
      </c>
      <c r="D36" s="334">
        <v>3370800</v>
      </c>
      <c r="E36" s="321"/>
      <c r="F36" s="321"/>
      <c r="G36" s="321"/>
      <c r="H36" s="321"/>
      <c r="I36" s="321"/>
      <c r="J36" s="321"/>
      <c r="K36" s="321"/>
      <c r="L36" s="321"/>
      <c r="M36" s="321"/>
    </row>
    <row r="37" spans="1:13" ht="18.75">
      <c r="A37" s="333" t="s">
        <v>821</v>
      </c>
      <c r="B37" s="334">
        <v>654000</v>
      </c>
      <c r="C37" s="334">
        <v>654000</v>
      </c>
      <c r="D37" s="334">
        <v>654000</v>
      </c>
      <c r="E37" s="321"/>
      <c r="F37" s="321"/>
      <c r="G37" s="321"/>
      <c r="H37" s="321"/>
      <c r="I37" s="321"/>
      <c r="J37" s="321"/>
      <c r="K37" s="321"/>
      <c r="L37" s="321"/>
      <c r="M37" s="321"/>
    </row>
    <row r="38" spans="1:13" ht="18.75">
      <c r="A38" s="340" t="s">
        <v>819</v>
      </c>
      <c r="B38" s="334">
        <v>17784</v>
      </c>
      <c r="C38" s="334">
        <v>17784</v>
      </c>
      <c r="D38" s="334">
        <v>17784</v>
      </c>
      <c r="E38" s="321"/>
      <c r="F38" s="321"/>
      <c r="G38" s="321"/>
      <c r="H38" s="321"/>
      <c r="I38" s="321"/>
      <c r="J38" s="321"/>
      <c r="K38" s="321"/>
      <c r="L38" s="321"/>
      <c r="M38" s="321"/>
    </row>
    <row r="39" spans="1:13" ht="18.75">
      <c r="A39" s="333" t="s">
        <v>170</v>
      </c>
      <c r="B39" s="334">
        <v>351840</v>
      </c>
      <c r="C39" s="334">
        <v>351840</v>
      </c>
      <c r="D39" s="334">
        <v>351840</v>
      </c>
      <c r="E39" s="321"/>
      <c r="F39" s="321"/>
      <c r="G39" s="321"/>
      <c r="H39" s="321"/>
      <c r="I39" s="321"/>
      <c r="J39" s="321"/>
      <c r="K39" s="321"/>
      <c r="L39" s="321"/>
      <c r="M39" s="321"/>
    </row>
    <row r="40" spans="1:13" ht="18.75">
      <c r="A40" s="333" t="s">
        <v>823</v>
      </c>
      <c r="B40" s="334">
        <v>90000</v>
      </c>
      <c r="C40" s="334">
        <v>90000</v>
      </c>
      <c r="D40" s="334">
        <v>90000</v>
      </c>
      <c r="E40" s="321"/>
      <c r="F40" s="321"/>
      <c r="G40" s="321"/>
      <c r="H40" s="321"/>
      <c r="I40" s="321"/>
      <c r="J40" s="321"/>
      <c r="K40" s="321"/>
      <c r="L40" s="321"/>
      <c r="M40" s="321"/>
    </row>
    <row r="41" spans="1:13" ht="18.75">
      <c r="A41" s="333" t="s">
        <v>822</v>
      </c>
      <c r="B41" s="334">
        <v>117944</v>
      </c>
      <c r="C41" s="334">
        <v>117944</v>
      </c>
      <c r="D41" s="334">
        <v>117944</v>
      </c>
      <c r="E41" s="321"/>
      <c r="F41" s="321"/>
      <c r="G41" s="321"/>
      <c r="H41" s="321"/>
      <c r="I41" s="321"/>
      <c r="J41" s="321"/>
      <c r="K41" s="321"/>
      <c r="L41" s="321"/>
      <c r="M41" s="321"/>
    </row>
    <row r="42" spans="1:13" ht="18.75">
      <c r="A42" s="333" t="s">
        <v>171</v>
      </c>
      <c r="B42" s="334">
        <v>416404</v>
      </c>
      <c r="C42" s="334">
        <v>416404</v>
      </c>
      <c r="D42" s="334">
        <v>416404</v>
      </c>
      <c r="E42" s="321"/>
      <c r="F42" s="321"/>
      <c r="G42" s="321"/>
      <c r="H42" s="321"/>
      <c r="I42" s="321"/>
      <c r="J42" s="321"/>
      <c r="K42" s="321"/>
      <c r="L42" s="321"/>
      <c r="M42" s="321"/>
    </row>
    <row r="43" spans="1:13" ht="18.75">
      <c r="A43" s="339" t="s">
        <v>177</v>
      </c>
      <c r="B43" s="334">
        <v>153000</v>
      </c>
      <c r="C43" s="334">
        <v>153000</v>
      </c>
      <c r="D43" s="334">
        <v>153000</v>
      </c>
      <c r="E43" s="321"/>
      <c r="F43" s="321"/>
      <c r="G43" s="321"/>
      <c r="H43" s="321"/>
      <c r="I43" s="321"/>
      <c r="J43" s="321"/>
      <c r="K43" s="321"/>
      <c r="L43" s="321"/>
      <c r="M43" s="321"/>
    </row>
    <row r="44" spans="1:13" ht="18.75">
      <c r="A44" s="339" t="s">
        <v>175</v>
      </c>
      <c r="B44" s="334">
        <v>25000</v>
      </c>
      <c r="C44" s="334">
        <v>25000</v>
      </c>
      <c r="D44" s="334">
        <v>25000</v>
      </c>
      <c r="E44" s="321"/>
      <c r="F44" s="321"/>
      <c r="G44" s="321"/>
      <c r="H44" s="321"/>
      <c r="I44" s="321"/>
      <c r="J44" s="321"/>
      <c r="K44" s="321"/>
      <c r="L44" s="321"/>
      <c r="M44" s="321"/>
    </row>
    <row r="45" spans="1:13" ht="18.75">
      <c r="A45" s="339" t="s">
        <v>172</v>
      </c>
      <c r="B45" s="334">
        <v>105000</v>
      </c>
      <c r="C45" s="334">
        <v>105000</v>
      </c>
      <c r="D45" s="334">
        <v>105000</v>
      </c>
      <c r="E45" s="321"/>
      <c r="F45" s="321"/>
      <c r="G45" s="321"/>
      <c r="H45" s="321"/>
      <c r="I45" s="321"/>
      <c r="J45" s="321"/>
      <c r="K45" s="321"/>
      <c r="L45" s="321"/>
      <c r="M45" s="321"/>
    </row>
    <row r="46" spans="1:13" ht="18.75">
      <c r="A46" s="339" t="s">
        <v>181</v>
      </c>
      <c r="B46" s="334">
        <v>37500</v>
      </c>
      <c r="C46" s="334">
        <v>37500</v>
      </c>
      <c r="D46" s="334">
        <v>37500</v>
      </c>
      <c r="E46" s="321"/>
      <c r="F46" s="321"/>
      <c r="G46" s="321"/>
      <c r="H46" s="321"/>
      <c r="I46" s="321"/>
      <c r="J46" s="321"/>
      <c r="K46" s="321"/>
      <c r="L46" s="321"/>
      <c r="M46" s="321"/>
    </row>
    <row r="47" spans="1:13" ht="18.75">
      <c r="A47" s="339" t="s">
        <v>179</v>
      </c>
      <c r="B47" s="334">
        <v>2163000</v>
      </c>
      <c r="C47" s="334">
        <v>2163000</v>
      </c>
      <c r="D47" s="334">
        <v>2163000</v>
      </c>
      <c r="E47" s="321"/>
      <c r="F47" s="321"/>
      <c r="G47" s="321"/>
      <c r="H47" s="321"/>
      <c r="I47" s="321"/>
      <c r="J47" s="321"/>
      <c r="K47" s="321"/>
      <c r="L47" s="321"/>
      <c r="M47" s="321"/>
    </row>
    <row r="48" spans="1:13" ht="18.75">
      <c r="A48" s="339" t="s">
        <v>178</v>
      </c>
      <c r="B48" s="334">
        <v>50000</v>
      </c>
      <c r="C48" s="334">
        <v>50000</v>
      </c>
      <c r="D48" s="334">
        <v>50000</v>
      </c>
      <c r="E48" s="321"/>
      <c r="F48" s="321"/>
      <c r="G48" s="321"/>
      <c r="H48" s="321"/>
      <c r="I48" s="321"/>
      <c r="J48" s="321"/>
      <c r="K48" s="321"/>
      <c r="L48" s="321"/>
      <c r="M48" s="321"/>
    </row>
    <row r="49" spans="1:13" ht="18.75">
      <c r="A49" s="339" t="s">
        <v>173</v>
      </c>
      <c r="B49" s="334">
        <v>3000</v>
      </c>
      <c r="C49" s="334">
        <v>3000</v>
      </c>
      <c r="D49" s="334">
        <v>3000</v>
      </c>
      <c r="E49" s="314"/>
      <c r="F49" s="314"/>
      <c r="G49" s="314"/>
      <c r="H49" s="314"/>
      <c r="I49" s="314"/>
      <c r="J49" s="314"/>
      <c r="K49" s="314"/>
      <c r="L49" s="314"/>
      <c r="M49" s="314"/>
    </row>
    <row r="50" spans="1:13" ht="18.75">
      <c r="A50" s="339" t="s">
        <v>174</v>
      </c>
      <c r="B50" s="334">
        <v>20850</v>
      </c>
      <c r="C50" s="334">
        <v>20850</v>
      </c>
      <c r="D50" s="334">
        <v>20850</v>
      </c>
      <c r="E50" s="332"/>
      <c r="F50" s="332"/>
      <c r="G50" s="332"/>
      <c r="H50" s="332"/>
      <c r="I50" s="332"/>
      <c r="J50" s="332"/>
      <c r="K50" s="332"/>
      <c r="L50" s="332"/>
      <c r="M50" s="332"/>
    </row>
    <row r="51" spans="1:13" ht="18.75">
      <c r="A51" s="339" t="s">
        <v>176</v>
      </c>
      <c r="B51" s="334">
        <v>20000</v>
      </c>
      <c r="C51" s="334">
        <v>20000</v>
      </c>
      <c r="D51" s="334">
        <v>20000</v>
      </c>
      <c r="E51" s="332"/>
      <c r="F51" s="332"/>
      <c r="G51" s="332"/>
      <c r="H51" s="332"/>
      <c r="I51" s="332"/>
      <c r="J51" s="332"/>
      <c r="K51" s="332"/>
      <c r="L51" s="332"/>
      <c r="M51" s="332"/>
    </row>
    <row r="52" spans="1:13" ht="18.75">
      <c r="A52" s="326"/>
      <c r="B52" s="314"/>
      <c r="C52" s="314"/>
      <c r="D52" s="314"/>
      <c r="E52" s="332"/>
      <c r="F52" s="332"/>
      <c r="G52" s="332"/>
      <c r="H52" s="332"/>
      <c r="I52" s="332"/>
      <c r="J52" s="332"/>
      <c r="K52" s="332"/>
      <c r="L52" s="332"/>
      <c r="M52" s="332"/>
    </row>
    <row r="53" spans="1:13" ht="19.5" thickBot="1">
      <c r="A53" s="326"/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26"/>
    </row>
    <row r="54" spans="1:13" s="344" customFormat="1" ht="19.5" thickBot="1">
      <c r="A54" s="343" t="s">
        <v>885</v>
      </c>
      <c r="B54" s="143">
        <f>SUM(B29:B53)</f>
        <v>7596122</v>
      </c>
      <c r="C54" s="143">
        <f>SUM(C29:C53)</f>
        <v>7596122</v>
      </c>
      <c r="D54" s="143">
        <f>SUM(D29:D53)</f>
        <v>7596122</v>
      </c>
      <c r="E54" s="143">
        <f aca="true" t="shared" si="2" ref="E54:K54">SUM(E35:E53)</f>
        <v>0</v>
      </c>
      <c r="F54" s="143">
        <f t="shared" si="2"/>
        <v>0</v>
      </c>
      <c r="G54" s="143">
        <f t="shared" si="2"/>
        <v>0</v>
      </c>
      <c r="H54" s="143">
        <f t="shared" si="2"/>
        <v>0</v>
      </c>
      <c r="I54" s="143">
        <f t="shared" si="2"/>
        <v>0</v>
      </c>
      <c r="J54" s="143">
        <f t="shared" si="2"/>
        <v>0</v>
      </c>
      <c r="K54" s="143">
        <f t="shared" si="2"/>
        <v>0</v>
      </c>
      <c r="L54" s="143">
        <f>SUM(L29:L53)</f>
        <v>0</v>
      </c>
      <c r="M54" s="143">
        <f>SUM(M29:M53)</f>
        <v>0</v>
      </c>
    </row>
    <row r="55" spans="1:13" s="344" customFormat="1" ht="19.5" thickBot="1">
      <c r="A55" s="343"/>
      <c r="B55" s="143">
        <f aca="true" t="shared" si="3" ref="B55:M55">+B23+B54</f>
        <v>32550122</v>
      </c>
      <c r="C55" s="143">
        <f t="shared" si="3"/>
        <v>23493195.28</v>
      </c>
      <c r="D55" s="143">
        <f t="shared" si="3"/>
        <v>14980925.11</v>
      </c>
      <c r="E55" s="143">
        <f t="shared" si="3"/>
        <v>0</v>
      </c>
      <c r="F55" s="143">
        <f t="shared" si="3"/>
        <v>3726318.17</v>
      </c>
      <c r="G55" s="143">
        <f t="shared" si="3"/>
        <v>10100</v>
      </c>
      <c r="H55" s="143">
        <f t="shared" si="3"/>
        <v>1740041</v>
      </c>
      <c r="I55" s="143">
        <f t="shared" si="3"/>
        <v>27680</v>
      </c>
      <c r="J55" s="143">
        <f t="shared" si="3"/>
        <v>597424</v>
      </c>
      <c r="K55" s="143">
        <f t="shared" si="3"/>
        <v>1897000</v>
      </c>
      <c r="L55" s="143">
        <f t="shared" si="3"/>
        <v>23070</v>
      </c>
      <c r="M55" s="143">
        <f t="shared" si="3"/>
        <v>490637</v>
      </c>
    </row>
    <row r="56" spans="1:13" s="337" customFormat="1" ht="18.75">
      <c r="A56" s="335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 t="s">
        <v>59</v>
      </c>
    </row>
    <row r="57" spans="1:12" s="337" customFormat="1" ht="19.5" thickBot="1">
      <c r="A57" s="335"/>
      <c r="B57" s="336"/>
      <c r="C57" s="336"/>
      <c r="D57" s="336"/>
      <c r="E57" s="336"/>
      <c r="F57" s="336" t="s">
        <v>70</v>
      </c>
      <c r="G57" s="336"/>
      <c r="H57" s="336"/>
      <c r="I57" s="336"/>
      <c r="J57" s="336"/>
      <c r="K57" s="336"/>
      <c r="L57" s="336"/>
    </row>
    <row r="58" spans="1:13" ht="18.75">
      <c r="A58" s="304"/>
      <c r="B58" s="304"/>
      <c r="C58" s="304"/>
      <c r="D58" s="304" t="s">
        <v>203</v>
      </c>
      <c r="E58" s="304" t="s">
        <v>394</v>
      </c>
      <c r="F58" s="304" t="s">
        <v>195</v>
      </c>
      <c r="G58" s="304" t="s">
        <v>438</v>
      </c>
      <c r="H58" s="304" t="s">
        <v>439</v>
      </c>
      <c r="I58" s="304" t="s">
        <v>440</v>
      </c>
      <c r="J58" s="304" t="s">
        <v>441</v>
      </c>
      <c r="K58" s="304" t="s">
        <v>734</v>
      </c>
      <c r="L58" s="304" t="s">
        <v>391</v>
      </c>
      <c r="M58" s="305" t="s">
        <v>838</v>
      </c>
    </row>
    <row r="59" spans="1:13" ht="18.75">
      <c r="A59" s="306"/>
      <c r="B59" s="306"/>
      <c r="C59" s="306"/>
      <c r="D59" s="306" t="s">
        <v>442</v>
      </c>
      <c r="E59" s="306" t="s">
        <v>390</v>
      </c>
      <c r="F59" s="306"/>
      <c r="G59" s="306"/>
      <c r="H59" s="306" t="s">
        <v>443</v>
      </c>
      <c r="I59" s="306" t="s">
        <v>444</v>
      </c>
      <c r="J59" s="306" t="s">
        <v>445</v>
      </c>
      <c r="K59" s="306" t="s">
        <v>736</v>
      </c>
      <c r="L59" s="306"/>
      <c r="M59" s="307"/>
    </row>
    <row r="60" spans="1:13" ht="18.75">
      <c r="A60" s="306" t="s">
        <v>121</v>
      </c>
      <c r="B60" s="306" t="s">
        <v>878</v>
      </c>
      <c r="C60" s="306" t="s">
        <v>885</v>
      </c>
      <c r="D60" s="306"/>
      <c r="E60" s="306"/>
      <c r="F60" s="306"/>
      <c r="G60" s="306"/>
      <c r="H60" s="306"/>
      <c r="I60" s="306" t="s">
        <v>446</v>
      </c>
      <c r="J60" s="306" t="s">
        <v>736</v>
      </c>
      <c r="K60" s="306" t="s">
        <v>737</v>
      </c>
      <c r="L60" s="306"/>
      <c r="M60" s="307"/>
    </row>
    <row r="61" spans="1:13" ht="18.75">
      <c r="A61" s="306"/>
      <c r="B61" s="306"/>
      <c r="C61" s="306"/>
      <c r="D61" s="306"/>
      <c r="E61" s="306"/>
      <c r="F61" s="306"/>
      <c r="G61" s="306"/>
      <c r="H61" s="306"/>
      <c r="I61" s="306"/>
      <c r="J61" s="306" t="s">
        <v>346</v>
      </c>
      <c r="K61" s="306"/>
      <c r="L61" s="306"/>
      <c r="M61" s="307"/>
    </row>
    <row r="62" spans="1:13" ht="18.75">
      <c r="A62" s="317"/>
      <c r="B62" s="308"/>
      <c r="C62" s="309"/>
      <c r="D62" s="310" t="s">
        <v>348</v>
      </c>
      <c r="E62" s="310" t="s">
        <v>392</v>
      </c>
      <c r="F62" s="310" t="s">
        <v>196</v>
      </c>
      <c r="G62" s="310" t="s">
        <v>353</v>
      </c>
      <c r="H62" s="310" t="s">
        <v>352</v>
      </c>
      <c r="I62" s="310" t="s">
        <v>349</v>
      </c>
      <c r="J62" s="310" t="s">
        <v>351</v>
      </c>
      <c r="K62" s="310" t="s">
        <v>735</v>
      </c>
      <c r="L62" s="310" t="s">
        <v>393</v>
      </c>
      <c r="M62" s="311" t="s">
        <v>350</v>
      </c>
    </row>
    <row r="63" spans="1:13" ht="18.75">
      <c r="A63" s="329" t="s">
        <v>387</v>
      </c>
      <c r="B63" s="319"/>
      <c r="C63" s="320"/>
      <c r="D63" s="319"/>
      <c r="E63" s="319"/>
      <c r="F63" s="319"/>
      <c r="G63" s="319"/>
      <c r="H63" s="319"/>
      <c r="I63" s="319"/>
      <c r="J63" s="319"/>
      <c r="K63" s="319"/>
      <c r="L63" s="319"/>
      <c r="M63" s="319"/>
    </row>
    <row r="64" spans="1:13" ht="18.75">
      <c r="A64" s="341" t="s">
        <v>667</v>
      </c>
      <c r="B64" s="321">
        <v>23880</v>
      </c>
      <c r="C64" s="321">
        <v>23880</v>
      </c>
      <c r="D64" s="321">
        <v>23880</v>
      </c>
      <c r="E64" s="321"/>
      <c r="F64" s="321"/>
      <c r="G64" s="321"/>
      <c r="H64" s="321"/>
      <c r="I64" s="321"/>
      <c r="J64" s="321"/>
      <c r="K64" s="321"/>
      <c r="L64" s="321"/>
      <c r="M64" s="321">
        <v>0</v>
      </c>
    </row>
    <row r="65" spans="1:13" ht="18.75">
      <c r="A65" s="341" t="s">
        <v>669</v>
      </c>
      <c r="B65" s="321">
        <v>4235000</v>
      </c>
      <c r="C65" s="321">
        <v>4235000</v>
      </c>
      <c r="D65" s="321">
        <v>4235000</v>
      </c>
      <c r="E65" s="321"/>
      <c r="F65" s="321"/>
      <c r="G65" s="321"/>
      <c r="H65" s="321"/>
      <c r="I65" s="321"/>
      <c r="J65" s="321"/>
      <c r="K65" s="321"/>
      <c r="L65" s="321"/>
      <c r="M65" s="321">
        <v>0</v>
      </c>
    </row>
    <row r="66" spans="1:13" ht="18.75">
      <c r="A66" s="341" t="s">
        <v>668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</row>
    <row r="67" spans="1:13" ht="18.75">
      <c r="A67" s="342" t="s">
        <v>670</v>
      </c>
      <c r="B67" s="321">
        <v>5998000</v>
      </c>
      <c r="C67" s="321">
        <v>5998000</v>
      </c>
      <c r="D67" s="321">
        <v>5998000</v>
      </c>
      <c r="E67" s="321"/>
      <c r="F67" s="321"/>
      <c r="G67" s="321"/>
      <c r="H67" s="321"/>
      <c r="I67" s="321"/>
      <c r="J67" s="321"/>
      <c r="K67" s="321"/>
      <c r="L67" s="321"/>
      <c r="M67" s="321"/>
    </row>
    <row r="68" spans="1:13" ht="19.5" thickBot="1">
      <c r="A68" s="345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</row>
    <row r="69" spans="1:13" s="344" customFormat="1" ht="19.5" thickBot="1">
      <c r="A69" s="343" t="s">
        <v>885</v>
      </c>
      <c r="B69" s="143">
        <f aca="true" t="shared" si="4" ref="B69:M69">SUM(B64:B68)</f>
        <v>10256880</v>
      </c>
      <c r="C69" s="143">
        <f t="shared" si="4"/>
        <v>10256880</v>
      </c>
      <c r="D69" s="143">
        <f t="shared" si="4"/>
        <v>10256880</v>
      </c>
      <c r="E69" s="143">
        <f t="shared" si="4"/>
        <v>0</v>
      </c>
      <c r="F69" s="143">
        <f t="shared" si="4"/>
        <v>0</v>
      </c>
      <c r="G69" s="143">
        <f t="shared" si="4"/>
        <v>0</v>
      </c>
      <c r="H69" s="143">
        <f t="shared" si="4"/>
        <v>0</v>
      </c>
      <c r="I69" s="143">
        <f t="shared" si="4"/>
        <v>0</v>
      </c>
      <c r="J69" s="143">
        <f t="shared" si="4"/>
        <v>0</v>
      </c>
      <c r="K69" s="143">
        <f t="shared" si="4"/>
        <v>0</v>
      </c>
      <c r="L69" s="143">
        <f t="shared" si="4"/>
        <v>0</v>
      </c>
      <c r="M69" s="143">
        <f t="shared" si="4"/>
        <v>0</v>
      </c>
    </row>
    <row r="70" spans="1:13" s="344" customFormat="1" ht="19.5" thickBot="1">
      <c r="A70" s="343"/>
      <c r="B70" s="143">
        <f>+B55</f>
        <v>32550122</v>
      </c>
      <c r="C70" s="143">
        <f aca="true" t="shared" si="5" ref="C70:M70">+C55+C69</f>
        <v>33750075.28</v>
      </c>
      <c r="D70" s="143">
        <f t="shared" si="5"/>
        <v>25237805.11</v>
      </c>
      <c r="E70" s="143">
        <f t="shared" si="5"/>
        <v>0</v>
      </c>
      <c r="F70" s="143">
        <f t="shared" si="5"/>
        <v>3726318.17</v>
      </c>
      <c r="G70" s="143">
        <f t="shared" si="5"/>
        <v>10100</v>
      </c>
      <c r="H70" s="143">
        <f t="shared" si="5"/>
        <v>1740041</v>
      </c>
      <c r="I70" s="143">
        <f t="shared" si="5"/>
        <v>27680</v>
      </c>
      <c r="J70" s="143">
        <f t="shared" si="5"/>
        <v>597424</v>
      </c>
      <c r="K70" s="143">
        <f t="shared" si="5"/>
        <v>1897000</v>
      </c>
      <c r="L70" s="143">
        <f t="shared" si="5"/>
        <v>23070</v>
      </c>
      <c r="M70" s="143">
        <f t="shared" si="5"/>
        <v>490637</v>
      </c>
    </row>
    <row r="71" spans="1:12" ht="18.75">
      <c r="A71" s="315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</row>
    <row r="72" spans="1:12" ht="18.75">
      <c r="A72" s="324" t="s">
        <v>599</v>
      </c>
      <c r="B72" s="304" t="s">
        <v>878</v>
      </c>
      <c r="C72" s="304" t="s">
        <v>885</v>
      </c>
      <c r="D72" s="315"/>
      <c r="E72" s="316"/>
      <c r="F72" s="316"/>
      <c r="G72" s="316"/>
      <c r="H72" s="316"/>
      <c r="I72" s="316"/>
      <c r="J72" s="316"/>
      <c r="K72" s="316"/>
      <c r="L72" s="316"/>
    </row>
    <row r="73" spans="1:12" ht="18.75">
      <c r="A73" s="318" t="s">
        <v>606</v>
      </c>
      <c r="B73" s="313">
        <v>36000</v>
      </c>
      <c r="C73" s="313">
        <v>120448.01</v>
      </c>
      <c r="D73" s="316"/>
      <c r="E73" s="316"/>
      <c r="F73" s="316"/>
      <c r="G73" s="316"/>
      <c r="H73" s="316"/>
      <c r="I73" s="316"/>
      <c r="J73" s="316"/>
      <c r="K73" s="316"/>
      <c r="L73" s="316"/>
    </row>
    <row r="74" spans="1:12" ht="18.75">
      <c r="A74" s="312" t="s">
        <v>608</v>
      </c>
      <c r="B74" s="314">
        <v>2000</v>
      </c>
      <c r="C74" s="314">
        <v>62480</v>
      </c>
      <c r="D74" s="316"/>
      <c r="E74" s="316"/>
      <c r="F74" s="316"/>
      <c r="G74" s="316"/>
      <c r="H74" s="316"/>
      <c r="I74" s="316"/>
      <c r="J74" s="316"/>
      <c r="K74" s="316"/>
      <c r="L74" s="316"/>
    </row>
    <row r="75" spans="1:12" ht="18.75">
      <c r="A75" s="312" t="s">
        <v>609</v>
      </c>
      <c r="B75" s="314">
        <v>300000</v>
      </c>
      <c r="C75" s="314">
        <v>412725.97</v>
      </c>
      <c r="D75" s="316"/>
      <c r="E75" s="316"/>
      <c r="F75" s="316"/>
      <c r="G75" s="316"/>
      <c r="H75" s="316"/>
      <c r="I75" s="316"/>
      <c r="J75" s="316"/>
      <c r="K75" s="316"/>
      <c r="L75" s="316"/>
    </row>
    <row r="76" spans="1:12" ht="18.75">
      <c r="A76" s="312" t="s">
        <v>365</v>
      </c>
      <c r="B76" s="314">
        <v>11000</v>
      </c>
      <c r="C76" s="314">
        <v>16700</v>
      </c>
      <c r="D76" s="316"/>
      <c r="E76" s="316"/>
      <c r="F76" s="316"/>
      <c r="G76" s="316"/>
      <c r="H76" s="316"/>
      <c r="I76" s="316"/>
      <c r="J76" s="316"/>
      <c r="K76" s="316"/>
      <c r="L76" s="316"/>
    </row>
    <row r="77" spans="1:12" ht="18.75">
      <c r="A77" s="312" t="s">
        <v>607</v>
      </c>
      <c r="B77" s="314">
        <v>10696800</v>
      </c>
      <c r="C77" s="314">
        <v>14116268</v>
      </c>
      <c r="D77" s="316"/>
      <c r="E77" s="316"/>
      <c r="F77" s="316"/>
      <c r="G77" s="316"/>
      <c r="H77" s="316"/>
      <c r="I77" s="316"/>
      <c r="J77" s="316"/>
      <c r="K77" s="316"/>
      <c r="L77" s="316"/>
    </row>
    <row r="78" spans="1:12" ht="19.5" thickBot="1">
      <c r="A78" s="326"/>
      <c r="B78" s="332"/>
      <c r="C78" s="332"/>
      <c r="D78" s="316"/>
      <c r="E78" s="316"/>
      <c r="F78" s="316"/>
      <c r="G78" s="316"/>
      <c r="H78" s="316"/>
      <c r="I78" s="316"/>
      <c r="J78" s="316"/>
      <c r="K78" s="316"/>
      <c r="L78" s="316"/>
    </row>
    <row r="79" spans="1:12" ht="19.5" thickBot="1">
      <c r="A79" s="343" t="s">
        <v>738</v>
      </c>
      <c r="B79" s="143">
        <f>SUM(B73:B78)</f>
        <v>11045800</v>
      </c>
      <c r="C79" s="143">
        <f>SUM(C73:C78)</f>
        <v>14728621.98</v>
      </c>
      <c r="D79" s="316"/>
      <c r="E79" s="316"/>
      <c r="F79" s="316"/>
      <c r="G79" s="316"/>
      <c r="H79" s="316"/>
      <c r="I79" s="316"/>
      <c r="J79" s="316"/>
      <c r="K79" s="316"/>
      <c r="L79" s="316"/>
    </row>
    <row r="80" spans="1:12" ht="18.75">
      <c r="A80" s="338" t="s">
        <v>453</v>
      </c>
      <c r="B80" s="328">
        <v>13908200</v>
      </c>
      <c r="C80" s="328">
        <v>8157021</v>
      </c>
      <c r="D80" s="316"/>
      <c r="E80" s="316"/>
      <c r="F80" s="316"/>
      <c r="G80" s="316"/>
      <c r="H80" s="316"/>
      <c r="I80" s="316"/>
      <c r="J80" s="316"/>
      <c r="K80" s="316"/>
      <c r="L80" s="316"/>
    </row>
    <row r="81" spans="1:12" ht="18.75">
      <c r="A81" s="326" t="s">
        <v>763</v>
      </c>
      <c r="B81" s="332">
        <v>0</v>
      </c>
      <c r="C81" s="332">
        <v>7596122</v>
      </c>
      <c r="D81" s="316"/>
      <c r="E81" s="316"/>
      <c r="F81" s="316"/>
      <c r="G81" s="316"/>
      <c r="H81" s="316"/>
      <c r="I81" s="316"/>
      <c r="J81" s="316"/>
      <c r="K81" s="316"/>
      <c r="L81" s="316"/>
    </row>
    <row r="82" spans="1:12" ht="18.75">
      <c r="A82" s="322" t="s">
        <v>387</v>
      </c>
      <c r="B82" s="323">
        <v>0</v>
      </c>
      <c r="C82" s="323">
        <v>10256880</v>
      </c>
      <c r="D82" s="316"/>
      <c r="E82" s="316"/>
      <c r="F82" s="316"/>
      <c r="G82" s="316"/>
      <c r="H82" s="316"/>
      <c r="I82" s="316"/>
      <c r="J82" s="316"/>
      <c r="K82" s="316"/>
      <c r="L82" s="316"/>
    </row>
    <row r="83" spans="1:12" ht="19.5" thickBot="1">
      <c r="A83" s="238" t="s">
        <v>885</v>
      </c>
      <c r="B83" s="239">
        <f>+B79+B80+B81</f>
        <v>24954000</v>
      </c>
      <c r="C83" s="239">
        <f>+C79+C80+C81+C82</f>
        <v>40738644.980000004</v>
      </c>
      <c r="D83" s="316"/>
      <c r="E83" s="316"/>
      <c r="F83" s="316"/>
      <c r="G83" s="316"/>
      <c r="H83" s="316"/>
      <c r="I83" s="316"/>
      <c r="J83" s="316"/>
      <c r="K83" s="316"/>
      <c r="L83" s="316"/>
    </row>
    <row r="84" spans="1:12" ht="20.25" thickBot="1" thickTop="1">
      <c r="A84" s="146" t="s">
        <v>764</v>
      </c>
      <c r="B84" s="131"/>
      <c r="C84" s="240">
        <f>+C83-C70</f>
        <v>6988569.700000003</v>
      </c>
      <c r="D84" s="325"/>
      <c r="E84" s="325"/>
      <c r="F84" s="316"/>
      <c r="G84" s="316"/>
      <c r="H84" s="316"/>
      <c r="I84" s="316"/>
      <c r="J84" s="316"/>
      <c r="K84" s="316"/>
      <c r="L84" s="316"/>
    </row>
    <row r="85" spans="1:12" ht="19.5" thickTop="1">
      <c r="A85" s="325"/>
      <c r="B85" s="325"/>
      <c r="C85" s="325"/>
      <c r="D85" s="316"/>
      <c r="E85" s="316"/>
      <c r="F85" s="316"/>
      <c r="G85" s="316"/>
      <c r="H85" s="316"/>
      <c r="I85" s="316"/>
      <c r="J85" s="316"/>
      <c r="K85" s="316"/>
      <c r="L85" s="316"/>
    </row>
  </sheetData>
  <sheetProtection/>
  <printOptions/>
  <pageMargins left="0.34" right="0.17" top="0.97" bottom="0.34" header="0.5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76"/>
  <sheetViews>
    <sheetView zoomScaleSheetLayoutView="100" zoomScalePageLayoutView="0" workbookViewId="0" topLeftCell="A1">
      <selection activeCell="B19" sqref="B19"/>
    </sheetView>
  </sheetViews>
  <sheetFormatPr defaultColWidth="9.140625" defaultRowHeight="21.75"/>
  <cols>
    <col min="1" max="1" width="61.28125" style="43" customWidth="1"/>
    <col min="2" max="2" width="17.28125" style="49" customWidth="1"/>
    <col min="3" max="3" width="18.8515625" style="49" customWidth="1"/>
    <col min="4" max="4" width="17.7109375" style="49" customWidth="1"/>
    <col min="5" max="5" width="18.421875" style="49" customWidth="1"/>
    <col min="6" max="6" width="17.7109375" style="42" customWidth="1"/>
    <col min="7" max="7" width="12.00390625" style="42" customWidth="1"/>
    <col min="8" max="8" width="14.28125" style="42" customWidth="1"/>
    <col min="9" max="9" width="39.57421875" style="42" customWidth="1"/>
    <col min="10" max="10" width="7.57421875" style="42" customWidth="1"/>
    <col min="11" max="11" width="14.7109375" style="42" customWidth="1"/>
    <col min="12" max="12" width="12.28125" style="42" customWidth="1"/>
    <col min="13" max="23" width="9.140625" style="42" customWidth="1"/>
    <col min="24" max="16384" width="9.140625" style="43" customWidth="1"/>
  </cols>
  <sheetData>
    <row r="1" ht="21">
      <c r="A1" s="43" t="s">
        <v>466</v>
      </c>
    </row>
    <row r="2" ht="21">
      <c r="A2" s="43" t="s">
        <v>467</v>
      </c>
    </row>
    <row r="3" ht="21.75" thickBot="1">
      <c r="A3" s="43" t="s">
        <v>671</v>
      </c>
    </row>
    <row r="4" spans="1:5" ht="21">
      <c r="A4" s="351" t="s">
        <v>121</v>
      </c>
      <c r="B4" s="352" t="s">
        <v>589</v>
      </c>
      <c r="C4" s="352" t="s">
        <v>893</v>
      </c>
      <c r="D4" s="352" t="s">
        <v>590</v>
      </c>
      <c r="E4" s="352" t="s">
        <v>588</v>
      </c>
    </row>
    <row r="5" spans="1:5" ht="21">
      <c r="A5" s="376"/>
      <c r="B5" s="377"/>
      <c r="C5" s="377"/>
      <c r="D5" s="377"/>
      <c r="E5" s="378" t="s">
        <v>728</v>
      </c>
    </row>
    <row r="6" spans="1:5" ht="21">
      <c r="A6" s="379" t="s">
        <v>410</v>
      </c>
      <c r="B6" s="380"/>
      <c r="C6" s="380"/>
      <c r="D6" s="380"/>
      <c r="E6" s="380"/>
    </row>
    <row r="7" spans="1:5" ht="21">
      <c r="A7" s="346" t="s">
        <v>820</v>
      </c>
      <c r="B7" s="347">
        <v>0</v>
      </c>
      <c r="C7" s="348">
        <v>3370800</v>
      </c>
      <c r="D7" s="348">
        <v>3370800</v>
      </c>
      <c r="E7" s="350">
        <f>+B7+C7-D7</f>
        <v>0</v>
      </c>
    </row>
    <row r="8" spans="1:5" ht="21">
      <c r="A8" s="346" t="s">
        <v>821</v>
      </c>
      <c r="B8" s="347">
        <v>0</v>
      </c>
      <c r="C8" s="348">
        <v>654000</v>
      </c>
      <c r="D8" s="348">
        <v>654000</v>
      </c>
      <c r="E8" s="350">
        <v>0</v>
      </c>
    </row>
    <row r="9" spans="1:5" ht="21">
      <c r="A9" s="346" t="s">
        <v>819</v>
      </c>
      <c r="B9" s="347">
        <v>0</v>
      </c>
      <c r="C9" s="348">
        <v>17784</v>
      </c>
      <c r="D9" s="348">
        <v>17784</v>
      </c>
      <c r="E9" s="350">
        <v>0</v>
      </c>
    </row>
    <row r="10" spans="1:5" ht="21">
      <c r="A10" s="346" t="s">
        <v>170</v>
      </c>
      <c r="B10" s="347">
        <v>0</v>
      </c>
      <c r="C10" s="348">
        <v>351840</v>
      </c>
      <c r="D10" s="348">
        <v>351840</v>
      </c>
      <c r="E10" s="350">
        <v>0</v>
      </c>
    </row>
    <row r="11" spans="1:5" ht="21">
      <c r="A11" s="346" t="s">
        <v>823</v>
      </c>
      <c r="B11" s="347">
        <v>0</v>
      </c>
      <c r="C11" s="348">
        <v>90000</v>
      </c>
      <c r="D11" s="348">
        <v>90000</v>
      </c>
      <c r="E11" s="350">
        <v>0</v>
      </c>
    </row>
    <row r="12" spans="1:5" ht="21">
      <c r="A12" s="346" t="s">
        <v>822</v>
      </c>
      <c r="B12" s="347">
        <v>0</v>
      </c>
      <c r="C12" s="348">
        <v>117944</v>
      </c>
      <c r="D12" s="348">
        <v>117944</v>
      </c>
      <c r="E12" s="350">
        <v>0</v>
      </c>
    </row>
    <row r="13" spans="1:5" ht="21">
      <c r="A13" s="346" t="s">
        <v>171</v>
      </c>
      <c r="B13" s="347">
        <v>0</v>
      </c>
      <c r="C13" s="348">
        <v>416404</v>
      </c>
      <c r="D13" s="348">
        <v>416404</v>
      </c>
      <c r="E13" s="350">
        <v>0</v>
      </c>
    </row>
    <row r="14" spans="1:5" ht="21">
      <c r="A14" s="346" t="s">
        <v>177</v>
      </c>
      <c r="B14" s="347">
        <v>0</v>
      </c>
      <c r="C14" s="348">
        <v>153000</v>
      </c>
      <c r="D14" s="348">
        <v>153000</v>
      </c>
      <c r="E14" s="350">
        <v>0</v>
      </c>
    </row>
    <row r="15" spans="1:5" ht="21">
      <c r="A15" s="346" t="s">
        <v>175</v>
      </c>
      <c r="B15" s="347">
        <v>0</v>
      </c>
      <c r="C15" s="348">
        <v>25000</v>
      </c>
      <c r="D15" s="348">
        <v>25000</v>
      </c>
      <c r="E15" s="350">
        <v>0</v>
      </c>
    </row>
    <row r="16" spans="1:5" ht="21">
      <c r="A16" s="346" t="s">
        <v>172</v>
      </c>
      <c r="B16" s="347">
        <v>0</v>
      </c>
      <c r="C16" s="348">
        <v>105000</v>
      </c>
      <c r="D16" s="348">
        <v>105000</v>
      </c>
      <c r="E16" s="350">
        <v>0</v>
      </c>
    </row>
    <row r="17" spans="1:5" ht="21">
      <c r="A17" s="346" t="s">
        <v>181</v>
      </c>
      <c r="B17" s="347">
        <v>0</v>
      </c>
      <c r="C17" s="348">
        <v>37500</v>
      </c>
      <c r="D17" s="348">
        <v>37500</v>
      </c>
      <c r="E17" s="350">
        <f>+B17+C17-D17</f>
        <v>0</v>
      </c>
    </row>
    <row r="18" spans="1:5" ht="21">
      <c r="A18" s="346" t="s">
        <v>179</v>
      </c>
      <c r="B18" s="347">
        <v>0</v>
      </c>
      <c r="C18" s="348">
        <v>2163000</v>
      </c>
      <c r="D18" s="348">
        <v>2163000</v>
      </c>
      <c r="E18" s="350">
        <f>+C18-D18</f>
        <v>0</v>
      </c>
    </row>
    <row r="19" spans="1:5" ht="21">
      <c r="A19" s="346" t="s">
        <v>178</v>
      </c>
      <c r="B19" s="347">
        <v>0</v>
      </c>
      <c r="C19" s="348">
        <v>50000</v>
      </c>
      <c r="D19" s="348">
        <v>50000</v>
      </c>
      <c r="E19" s="350">
        <f>+C19-D19</f>
        <v>0</v>
      </c>
    </row>
    <row r="20" spans="1:5" ht="21">
      <c r="A20" s="346" t="s">
        <v>173</v>
      </c>
      <c r="B20" s="347">
        <v>0</v>
      </c>
      <c r="C20" s="348">
        <v>3000</v>
      </c>
      <c r="D20" s="348">
        <v>3000</v>
      </c>
      <c r="E20" s="350">
        <v>0</v>
      </c>
    </row>
    <row r="21" spans="1:5" ht="21">
      <c r="A21" s="346" t="s">
        <v>174</v>
      </c>
      <c r="B21" s="347">
        <v>0</v>
      </c>
      <c r="C21" s="348">
        <v>20850</v>
      </c>
      <c r="D21" s="348">
        <v>20850</v>
      </c>
      <c r="E21" s="350">
        <v>0</v>
      </c>
    </row>
    <row r="22" spans="1:5" ht="21">
      <c r="A22" s="346" t="s">
        <v>176</v>
      </c>
      <c r="B22" s="347">
        <v>0</v>
      </c>
      <c r="C22" s="348">
        <v>20000</v>
      </c>
      <c r="D22" s="348">
        <v>20000</v>
      </c>
      <c r="E22" s="350">
        <f>+B22+C22-D22</f>
        <v>0</v>
      </c>
    </row>
    <row r="23" spans="1:5" ht="21.75" thickBot="1">
      <c r="A23" s="381"/>
      <c r="B23" s="382"/>
      <c r="C23" s="382"/>
      <c r="D23" s="383"/>
      <c r="E23" s="382"/>
    </row>
    <row r="24" spans="1:23" s="360" customFormat="1" ht="21.75" thickBot="1">
      <c r="A24" s="99" t="s">
        <v>885</v>
      </c>
      <c r="B24" s="82">
        <f>SUM(B7:B22)</f>
        <v>0</v>
      </c>
      <c r="C24" s="82">
        <f>SUM(C7:C22)</f>
        <v>7596122</v>
      </c>
      <c r="D24" s="82">
        <f>SUM(D7:D23)</f>
        <v>7596122</v>
      </c>
      <c r="E24" s="82">
        <f>SUM(E7:E22)</f>
        <v>0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</row>
    <row r="25" spans="1:23" s="360" customFormat="1" ht="21.75" thickBot="1">
      <c r="A25" s="96"/>
      <c r="B25" s="361"/>
      <c r="C25" s="361"/>
      <c r="D25" s="361"/>
      <c r="E25" s="361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</row>
    <row r="26" spans="1:5" s="42" customFormat="1" ht="21">
      <c r="A26" s="96"/>
      <c r="B26" s="361"/>
      <c r="C26" s="361"/>
      <c r="D26" s="361"/>
      <c r="E26" s="361"/>
    </row>
    <row r="27" spans="1:5" s="42" customFormat="1" ht="21">
      <c r="A27" s="96"/>
      <c r="B27" s="361"/>
      <c r="C27" s="361"/>
      <c r="D27" s="361"/>
      <c r="E27" s="361"/>
    </row>
    <row r="28" spans="1:5" s="42" customFormat="1" ht="21">
      <c r="A28" s="96"/>
      <c r="B28" s="361"/>
      <c r="C28" s="361"/>
      <c r="D28" s="361"/>
      <c r="E28" s="361"/>
    </row>
    <row r="29" spans="1:5" s="42" customFormat="1" ht="21">
      <c r="A29" s="96"/>
      <c r="B29" s="361"/>
      <c r="C29" s="361"/>
      <c r="D29" s="361"/>
      <c r="E29" s="361"/>
    </row>
    <row r="30" spans="1:5" s="42" customFormat="1" ht="21">
      <c r="A30" s="96"/>
      <c r="B30" s="361"/>
      <c r="C30" s="361"/>
      <c r="D30" s="361"/>
      <c r="E30" s="361"/>
    </row>
    <row r="31" spans="1:5" s="42" customFormat="1" ht="21">
      <c r="A31" s="96"/>
      <c r="B31" s="361"/>
      <c r="C31" s="361"/>
      <c r="D31" s="361"/>
      <c r="E31" s="361"/>
    </row>
    <row r="32" spans="1:5" s="42" customFormat="1" ht="21">
      <c r="A32" s="96"/>
      <c r="B32" s="361"/>
      <c r="C32" s="361"/>
      <c r="D32" s="361"/>
      <c r="E32" s="361"/>
    </row>
    <row r="33" spans="1:5" ht="21">
      <c r="A33" s="96"/>
      <c r="B33" s="361"/>
      <c r="C33" s="361"/>
      <c r="D33" s="361"/>
      <c r="E33" s="361"/>
    </row>
    <row r="34" spans="1:5" ht="21">
      <c r="A34" s="96"/>
      <c r="B34" s="361"/>
      <c r="C34" s="361"/>
      <c r="D34" s="361"/>
      <c r="E34" s="361"/>
    </row>
    <row r="35" spans="1:5" ht="21">
      <c r="A35" s="96"/>
      <c r="B35" s="361"/>
      <c r="C35" s="361"/>
      <c r="D35" s="361"/>
      <c r="E35" s="361"/>
    </row>
    <row r="36" spans="1:5" ht="21">
      <c r="A36" s="96"/>
      <c r="B36" s="361"/>
      <c r="C36" s="361"/>
      <c r="D36" s="361"/>
      <c r="E36" s="361"/>
    </row>
    <row r="37" spans="1:5" ht="21">
      <c r="A37" s="96"/>
      <c r="B37" s="361"/>
      <c r="C37" s="361"/>
      <c r="D37" s="361"/>
      <c r="E37" s="361"/>
    </row>
    <row r="38" spans="1:5" ht="21">
      <c r="A38" s="96"/>
      <c r="B38" s="361"/>
      <c r="C38" s="361"/>
      <c r="D38" s="361"/>
      <c r="E38" s="361"/>
    </row>
    <row r="39" spans="1:5" ht="21">
      <c r="A39" s="96"/>
      <c r="B39" s="361"/>
      <c r="C39" s="361"/>
      <c r="D39" s="361"/>
      <c r="E39" s="361"/>
    </row>
    <row r="40" spans="1:5" ht="21">
      <c r="A40" s="96"/>
      <c r="B40" s="361"/>
      <c r="C40" s="361"/>
      <c r="D40" s="361"/>
      <c r="E40" s="361"/>
    </row>
    <row r="41" spans="1:5" ht="21">
      <c r="A41" s="96"/>
      <c r="B41" s="361"/>
      <c r="C41" s="361"/>
      <c r="D41" s="361"/>
      <c r="E41" s="361"/>
    </row>
    <row r="42" spans="1:5" ht="21">
      <c r="A42" s="96"/>
      <c r="B42" s="361"/>
      <c r="C42" s="361"/>
      <c r="D42" s="361"/>
      <c r="E42" s="361"/>
    </row>
    <row r="43" spans="1:5" ht="21">
      <c r="A43" s="96"/>
      <c r="B43" s="361"/>
      <c r="C43" s="361"/>
      <c r="D43" s="361"/>
      <c r="E43" s="361"/>
    </row>
    <row r="44" spans="1:5" ht="21">
      <c r="A44" s="96"/>
      <c r="B44" s="361"/>
      <c r="C44" s="361"/>
      <c r="D44" s="361"/>
      <c r="E44" s="361"/>
    </row>
    <row r="45" spans="1:5" ht="21">
      <c r="A45" s="96"/>
      <c r="B45" s="361"/>
      <c r="C45" s="361"/>
      <c r="D45" s="361"/>
      <c r="E45" s="361"/>
    </row>
    <row r="46" spans="1:5" ht="21">
      <c r="A46" s="96"/>
      <c r="B46" s="361"/>
      <c r="C46" s="361"/>
      <c r="D46" s="361"/>
      <c r="E46" s="361"/>
    </row>
    <row r="47" spans="1:5" ht="21">
      <c r="A47" s="96"/>
      <c r="B47" s="361"/>
      <c r="C47" s="361"/>
      <c r="D47" s="361"/>
      <c r="E47" s="361"/>
    </row>
    <row r="48" spans="1:5" ht="21">
      <c r="A48" s="68" t="s">
        <v>479</v>
      </c>
      <c r="B48" s="123"/>
      <c r="C48" s="123"/>
      <c r="D48" s="123"/>
      <c r="E48" s="123"/>
    </row>
    <row r="49" spans="1:23" s="68" customFormat="1" ht="21">
      <c r="A49" s="43" t="s">
        <v>708</v>
      </c>
      <c r="B49" s="49"/>
      <c r="C49" s="49"/>
      <c r="D49" s="49"/>
      <c r="E49" s="49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</row>
    <row r="50" ht="21">
      <c r="A50" s="43" t="s">
        <v>709</v>
      </c>
    </row>
    <row r="51" ht="21">
      <c r="A51" s="43" t="s">
        <v>851</v>
      </c>
    </row>
    <row r="53" spans="1:5" ht="13.5" customHeight="1">
      <c r="A53" s="362" t="s">
        <v>121</v>
      </c>
      <c r="B53" s="363" t="s">
        <v>589</v>
      </c>
      <c r="C53" s="363" t="s">
        <v>893</v>
      </c>
      <c r="D53" s="363" t="s">
        <v>590</v>
      </c>
      <c r="E53" s="363" t="s">
        <v>588</v>
      </c>
    </row>
    <row r="54" spans="1:5" ht="21">
      <c r="A54" s="364"/>
      <c r="B54" s="365"/>
      <c r="C54" s="365"/>
      <c r="D54" s="365"/>
      <c r="E54" s="365"/>
    </row>
    <row r="55" spans="1:5" ht="21">
      <c r="A55" s="364" t="s">
        <v>380</v>
      </c>
      <c r="B55" s="365"/>
      <c r="C55" s="365"/>
      <c r="D55" s="365"/>
      <c r="E55" s="365"/>
    </row>
    <row r="56" spans="1:5" ht="21">
      <c r="A56" s="40" t="s">
        <v>107</v>
      </c>
      <c r="B56" s="41">
        <v>57130</v>
      </c>
      <c r="C56" s="41">
        <v>0</v>
      </c>
      <c r="D56" s="366">
        <v>33350</v>
      </c>
      <c r="E56" s="365">
        <f>+B56+C56-D56</f>
        <v>23780</v>
      </c>
    </row>
    <row r="57" spans="1:5" ht="21">
      <c r="A57" s="40"/>
      <c r="B57" s="41"/>
      <c r="C57" s="41"/>
      <c r="D57" s="366"/>
      <c r="E57" s="365"/>
    </row>
    <row r="58" spans="1:5" ht="21">
      <c r="A58" s="40" t="s">
        <v>381</v>
      </c>
      <c r="B58" s="41"/>
      <c r="C58" s="41"/>
      <c r="D58" s="366"/>
      <c r="E58" s="365"/>
    </row>
    <row r="59" spans="1:5" ht="21">
      <c r="A59" s="40" t="s">
        <v>67</v>
      </c>
      <c r="B59" s="41">
        <v>20000</v>
      </c>
      <c r="C59" s="41">
        <v>0</v>
      </c>
      <c r="D59" s="366">
        <v>19920</v>
      </c>
      <c r="E59" s="365">
        <f>+B59+C59-D59</f>
        <v>80</v>
      </c>
    </row>
    <row r="60" spans="1:5" ht="21">
      <c r="A60" s="40" t="s">
        <v>68</v>
      </c>
      <c r="B60" s="41"/>
      <c r="C60" s="41"/>
      <c r="D60" s="41"/>
      <c r="E60" s="365"/>
    </row>
    <row r="61" spans="1:5" ht="21">
      <c r="A61" s="364" t="s">
        <v>66</v>
      </c>
      <c r="B61" s="365">
        <v>185000</v>
      </c>
      <c r="C61" s="365">
        <v>0</v>
      </c>
      <c r="D61" s="365">
        <v>171520</v>
      </c>
      <c r="E61" s="365">
        <f>+B61+C61-D61</f>
        <v>13480</v>
      </c>
    </row>
    <row r="62" spans="1:5" ht="21.75" thickBot="1">
      <c r="A62" s="367"/>
      <c r="B62" s="368"/>
      <c r="C62" s="368"/>
      <c r="D62" s="369"/>
      <c r="E62" s="370"/>
    </row>
    <row r="63" spans="1:5" ht="21.75" thickBot="1">
      <c r="A63" s="99" t="s">
        <v>885</v>
      </c>
      <c r="B63" s="359">
        <f>SUM(B56:B62)</f>
        <v>262130</v>
      </c>
      <c r="C63" s="359">
        <f>SUM(C56:C62)</f>
        <v>0</v>
      </c>
      <c r="D63" s="359">
        <f>SUM(D56:D62)</f>
        <v>224790</v>
      </c>
      <c r="E63" s="359">
        <f>SUM(E56:E62)</f>
        <v>37340</v>
      </c>
    </row>
    <row r="64" spans="1:23" s="360" customFormat="1" ht="21.75" thickBot="1">
      <c r="A64" s="371"/>
      <c r="B64" s="361"/>
      <c r="C64" s="361"/>
      <c r="D64" s="361"/>
      <c r="E64" s="361"/>
      <c r="F64" s="37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5" s="42" customFormat="1" ht="21">
      <c r="A65" s="43" t="s">
        <v>344</v>
      </c>
      <c r="B65" s="49"/>
      <c r="C65" s="49"/>
      <c r="D65" s="49"/>
      <c r="E65" s="49"/>
    </row>
    <row r="66" ht="21">
      <c r="A66" s="43" t="s">
        <v>345</v>
      </c>
    </row>
    <row r="67" ht="21">
      <c r="A67" s="43" t="s">
        <v>105</v>
      </c>
    </row>
    <row r="69" spans="1:5" ht="15" customHeight="1">
      <c r="A69" s="362" t="s">
        <v>121</v>
      </c>
      <c r="B69" s="363" t="s">
        <v>589</v>
      </c>
      <c r="C69" s="363" t="s">
        <v>893</v>
      </c>
      <c r="D69" s="363" t="s">
        <v>590</v>
      </c>
      <c r="E69" s="363" t="s">
        <v>588</v>
      </c>
    </row>
    <row r="70" spans="1:5" ht="21">
      <c r="A70" s="364"/>
      <c r="B70" s="365"/>
      <c r="C70" s="365"/>
      <c r="D70" s="365"/>
      <c r="E70" s="365"/>
    </row>
    <row r="71" spans="1:5" ht="21">
      <c r="A71" s="364" t="s">
        <v>381</v>
      </c>
      <c r="B71" s="365"/>
      <c r="C71" s="365"/>
      <c r="D71" s="365"/>
      <c r="E71" s="365"/>
    </row>
    <row r="72" spans="1:5" ht="21">
      <c r="A72" s="373" t="s">
        <v>106</v>
      </c>
      <c r="B72" s="365">
        <v>0</v>
      </c>
      <c r="C72" s="365">
        <v>24300</v>
      </c>
      <c r="D72" s="365">
        <v>0</v>
      </c>
      <c r="E72" s="365">
        <v>24300</v>
      </c>
    </row>
    <row r="73" spans="1:5" ht="21.75" thickBot="1">
      <c r="A73" s="374"/>
      <c r="B73" s="370"/>
      <c r="C73" s="370"/>
      <c r="D73" s="370"/>
      <c r="E73" s="375">
        <f>+B73+C73-D73</f>
        <v>0</v>
      </c>
    </row>
    <row r="74" spans="1:5" ht="21.75" thickBot="1">
      <c r="A74" s="99" t="s">
        <v>885</v>
      </c>
      <c r="B74" s="359">
        <f>SUM(B71:B71)</f>
        <v>0</v>
      </c>
      <c r="C74" s="359">
        <f>SUM(C71:C73)</f>
        <v>24300</v>
      </c>
      <c r="D74" s="359">
        <f>SUM(D71:D73)</f>
        <v>0</v>
      </c>
      <c r="E74" s="359">
        <f>+B74+C74-D74</f>
        <v>24300</v>
      </c>
    </row>
    <row r="75" spans="1:23" s="360" customFormat="1" ht="21.75" thickBot="1">
      <c r="A75" s="43"/>
      <c r="B75" s="49"/>
      <c r="C75" s="49"/>
      <c r="D75" s="49"/>
      <c r="E75" s="49"/>
      <c r="F75" s="37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ht="21">
      <c r="A76" s="43" t="s">
        <v>108</v>
      </c>
    </row>
  </sheetData>
  <sheetProtection/>
  <printOptions/>
  <pageMargins left="0.91" right="1.09" top="0.86" bottom="0.63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5" sqref="B5"/>
    </sheetView>
  </sheetViews>
  <sheetFormatPr defaultColWidth="32.8515625" defaultRowHeight="21.75"/>
  <cols>
    <col min="1" max="1" width="80.140625" style="73" customWidth="1"/>
    <col min="2" max="2" width="19.28125" style="73" customWidth="1"/>
    <col min="3" max="3" width="35.140625" style="105" customWidth="1"/>
    <col min="4" max="16384" width="32.8515625" style="73" customWidth="1"/>
  </cols>
  <sheetData>
    <row r="1" spans="1:3" s="87" customFormat="1" ht="23.25">
      <c r="A1" s="87" t="s">
        <v>700</v>
      </c>
      <c r="C1" s="102"/>
    </row>
    <row r="2" spans="1:3" s="87" customFormat="1" ht="23.25">
      <c r="A2" s="87" t="s">
        <v>701</v>
      </c>
      <c r="C2" s="92"/>
    </row>
    <row r="3" spans="1:3" s="87" customFormat="1" ht="24" thickBot="1">
      <c r="A3" s="87" t="s">
        <v>488</v>
      </c>
      <c r="C3" s="92"/>
    </row>
    <row r="4" spans="1:3" ht="23.25">
      <c r="A4" s="75"/>
      <c r="B4" s="75" t="s">
        <v>885</v>
      </c>
      <c r="C4" s="75" t="s">
        <v>597</v>
      </c>
    </row>
    <row r="5" spans="1:3" ht="23.25">
      <c r="A5" s="101"/>
      <c r="B5" s="101"/>
      <c r="C5" s="106" t="s">
        <v>348</v>
      </c>
    </row>
    <row r="6" spans="1:4" ht="24" thickBot="1">
      <c r="A6" s="76"/>
      <c r="B6" s="76"/>
      <c r="C6" s="103" t="s">
        <v>758</v>
      </c>
      <c r="D6" s="74"/>
    </row>
    <row r="7" spans="1:4" s="87" customFormat="1" ht="23.25">
      <c r="A7" s="936" t="s">
        <v>879</v>
      </c>
      <c r="B7" s="937"/>
      <c r="C7" s="938"/>
      <c r="D7" s="104"/>
    </row>
    <row r="8" spans="1:4" s="87" customFormat="1" ht="23.25">
      <c r="A8" s="941" t="s">
        <v>866</v>
      </c>
      <c r="B8" s="356">
        <v>23880</v>
      </c>
      <c r="C8" s="356">
        <v>23880</v>
      </c>
      <c r="D8" s="104"/>
    </row>
    <row r="9" spans="1:4" s="87" customFormat="1" ht="23.25">
      <c r="A9" s="942" t="s">
        <v>667</v>
      </c>
      <c r="B9" s="356"/>
      <c r="C9" s="356"/>
      <c r="D9" s="104"/>
    </row>
    <row r="10" spans="1:4" s="87" customFormat="1" ht="23.25">
      <c r="A10" s="941" t="s">
        <v>884</v>
      </c>
      <c r="B10" s="356"/>
      <c r="C10" s="356"/>
      <c r="D10" s="104"/>
    </row>
    <row r="11" spans="1:3" ht="23.25">
      <c r="A11" s="942" t="s">
        <v>485</v>
      </c>
      <c r="B11" s="356">
        <v>4235000</v>
      </c>
      <c r="C11" s="356">
        <v>4235000</v>
      </c>
    </row>
    <row r="12" spans="1:3" ht="23.25">
      <c r="A12" s="942" t="s">
        <v>670</v>
      </c>
      <c r="B12" s="356">
        <v>5998000</v>
      </c>
      <c r="C12" s="356">
        <v>5998000</v>
      </c>
    </row>
    <row r="13" spans="1:3" ht="23.25">
      <c r="A13" s="942"/>
      <c r="B13" s="356"/>
      <c r="C13" s="356"/>
    </row>
    <row r="14" spans="1:3" ht="24" thickBot="1">
      <c r="A14" s="662"/>
      <c r="B14" s="939"/>
      <c r="C14" s="902"/>
    </row>
    <row r="15" spans="1:3" ht="24" thickBot="1">
      <c r="A15" s="81"/>
      <c r="B15" s="107">
        <f>SUM(B8:B14)</f>
        <v>10256880</v>
      </c>
      <c r="C15" s="107">
        <f>SUM(C8:C14)</f>
        <v>10256880</v>
      </c>
    </row>
    <row r="16" spans="1:3" s="87" customFormat="1" ht="23.25">
      <c r="A16" s="87" t="s">
        <v>762</v>
      </c>
      <c r="C16" s="93"/>
    </row>
    <row r="17" spans="1:3" s="87" customFormat="1" ht="23.25">
      <c r="A17" s="87" t="s">
        <v>486</v>
      </c>
      <c r="C17" s="93"/>
    </row>
    <row r="18" spans="1:3" s="87" customFormat="1" ht="23.25">
      <c r="A18" s="87" t="s">
        <v>487</v>
      </c>
      <c r="C18" s="77"/>
    </row>
    <row r="19" spans="2:3" ht="23.25">
      <c r="B19" s="77"/>
      <c r="C19" s="77"/>
    </row>
    <row r="20" spans="2:3" ht="23.25">
      <c r="B20" s="77"/>
      <c r="C20" s="77"/>
    </row>
    <row r="21" spans="2:3" ht="23.25">
      <c r="B21" s="77"/>
      <c r="C21" s="77"/>
    </row>
    <row r="22" spans="2:3" ht="23.25">
      <c r="B22" s="77"/>
      <c r="C22" s="77"/>
    </row>
    <row r="23" spans="2:3" ht="23.25">
      <c r="B23" s="77"/>
      <c r="C23" s="77"/>
    </row>
    <row r="24" spans="2:3" ht="23.25">
      <c r="B24" s="77"/>
      <c r="C24" s="77"/>
    </row>
    <row r="25" spans="2:3" ht="23.25">
      <c r="B25" s="77"/>
      <c r="C25" s="77"/>
    </row>
    <row r="26" spans="2:3" ht="23.25">
      <c r="B26" s="77"/>
      <c r="C26" s="77"/>
    </row>
    <row r="27" spans="2:3" ht="23.25">
      <c r="B27" s="77"/>
      <c r="C27" s="77"/>
    </row>
    <row r="28" spans="2:3" ht="23.25">
      <c r="B28" s="77"/>
      <c r="C28" s="77"/>
    </row>
    <row r="29" ht="23.25">
      <c r="C29" s="77"/>
    </row>
  </sheetData>
  <printOptions/>
  <pageMargins left="1.07" right="0.75" top="1" bottom="1" header="0.5" footer="0.5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7">
      <selection activeCell="A32" sqref="A32"/>
    </sheetView>
  </sheetViews>
  <sheetFormatPr defaultColWidth="9.140625" defaultRowHeight="21.75"/>
  <cols>
    <col min="1" max="1" width="66.00390625" style="43" customWidth="1"/>
    <col min="2" max="2" width="14.57421875" style="43" customWidth="1"/>
    <col min="3" max="3" width="13.7109375" style="43" customWidth="1"/>
    <col min="4" max="4" width="20.7109375" style="43" customWidth="1"/>
    <col min="5" max="16384" width="9.140625" style="43" customWidth="1"/>
  </cols>
  <sheetData>
    <row r="1" spans="1:3" s="68" customFormat="1" ht="21">
      <c r="A1" s="124" t="s">
        <v>619</v>
      </c>
      <c r="B1" s="124"/>
      <c r="C1" s="124"/>
    </row>
    <row r="2" spans="1:3" s="68" customFormat="1" ht="21">
      <c r="A2" s="124" t="s">
        <v>489</v>
      </c>
      <c r="B2" s="124"/>
      <c r="C2" s="124"/>
    </row>
    <row r="3" spans="1:3" ht="21.75" customHeight="1" thickBot="1">
      <c r="A3" s="42"/>
      <c r="B3" s="42"/>
      <c r="C3" s="42"/>
    </row>
    <row r="4" spans="1:3" ht="21">
      <c r="A4" s="509" t="s">
        <v>591</v>
      </c>
      <c r="B4" s="513"/>
      <c r="C4" s="513"/>
    </row>
    <row r="5" spans="1:3" ht="21">
      <c r="A5" s="470" t="s">
        <v>490</v>
      </c>
      <c r="B5" s="356"/>
      <c r="C5" s="356">
        <v>16917975.71</v>
      </c>
    </row>
    <row r="6" spans="1:3" ht="21">
      <c r="A6" s="470" t="s">
        <v>592</v>
      </c>
      <c r="B6" s="356"/>
      <c r="C6" s="356"/>
    </row>
    <row r="7" spans="1:3" ht="21">
      <c r="A7" s="943" t="s">
        <v>491</v>
      </c>
      <c r="B7" s="356"/>
      <c r="C7" s="356">
        <v>0</v>
      </c>
    </row>
    <row r="8" spans="1:3" ht="21">
      <c r="A8" s="470"/>
      <c r="B8" s="356"/>
      <c r="C8" s="356"/>
    </row>
    <row r="9" spans="1:3" ht="21.75" thickBot="1">
      <c r="A9" s="624"/>
      <c r="B9" s="685"/>
      <c r="C9" s="625"/>
    </row>
    <row r="10" spans="1:3" ht="21.75" thickBot="1">
      <c r="A10" s="95" t="s">
        <v>776</v>
      </c>
      <c r="B10" s="356"/>
      <c r="C10" s="82">
        <f>+C5-C7-C8</f>
        <v>16917975.71</v>
      </c>
    </row>
    <row r="11" spans="1:3" ht="21">
      <c r="A11" s="376"/>
      <c r="B11" s="685"/>
      <c r="C11" s="377"/>
    </row>
    <row r="12" spans="1:3" ht="21">
      <c r="A12" s="203" t="s">
        <v>594</v>
      </c>
      <c r="B12" s="356"/>
      <c r="C12" s="356"/>
    </row>
    <row r="13" spans="1:3" ht="21">
      <c r="A13" s="470" t="s">
        <v>494</v>
      </c>
      <c r="B13" s="356">
        <v>31294950.29</v>
      </c>
      <c r="C13" s="356"/>
    </row>
    <row r="14" spans="1:3" ht="21">
      <c r="A14" s="470" t="s">
        <v>592</v>
      </c>
      <c r="B14" s="356"/>
      <c r="C14" s="356"/>
    </row>
    <row r="15" spans="1:3" ht="21.75" thickBot="1">
      <c r="A15" s="944" t="s">
        <v>492</v>
      </c>
      <c r="B15" s="516">
        <v>0</v>
      </c>
      <c r="C15" s="685">
        <v>31294950.29</v>
      </c>
    </row>
    <row r="16" spans="1:3" ht="21">
      <c r="A16" s="943"/>
      <c r="B16" s="377"/>
      <c r="C16" s="356"/>
    </row>
    <row r="17" spans="1:3" ht="21">
      <c r="A17" s="943" t="s">
        <v>493</v>
      </c>
      <c r="B17" s="356">
        <v>1930000</v>
      </c>
      <c r="C17" s="356"/>
    </row>
    <row r="18" spans="1:3" ht="21">
      <c r="A18" s="470" t="s">
        <v>621</v>
      </c>
      <c r="B18" s="356">
        <v>696800</v>
      </c>
      <c r="C18" s="356"/>
    </row>
    <row r="19" spans="1:3" ht="21">
      <c r="A19" s="470" t="s">
        <v>595</v>
      </c>
      <c r="B19" s="356">
        <v>753508.33</v>
      </c>
      <c r="C19" s="356"/>
    </row>
    <row r="20" spans="1:3" ht="21">
      <c r="A20" s="470" t="s">
        <v>596</v>
      </c>
      <c r="B20" s="356">
        <v>0</v>
      </c>
      <c r="C20" s="356"/>
    </row>
    <row r="21" spans="1:3" ht="21">
      <c r="A21" s="470" t="s">
        <v>620</v>
      </c>
      <c r="B21" s="946">
        <v>10996666.25</v>
      </c>
      <c r="C21" s="356">
        <v>14376974.58</v>
      </c>
    </row>
    <row r="22" spans="1:3" ht="21.75" thickBot="1">
      <c r="A22" s="515"/>
      <c r="B22" s="516"/>
      <c r="C22" s="516"/>
    </row>
    <row r="23" spans="1:3" ht="21.75" thickBot="1">
      <c r="A23" s="72" t="s">
        <v>776</v>
      </c>
      <c r="B23" s="187"/>
      <c r="C23" s="187">
        <v>16917975.71</v>
      </c>
    </row>
    <row r="24" spans="1:3" ht="21">
      <c r="A24" s="42"/>
      <c r="B24" s="361"/>
      <c r="C24" s="361"/>
    </row>
    <row r="25" spans="1:3" ht="21">
      <c r="A25" s="945"/>
      <c r="B25" s="361"/>
      <c r="C25" s="361"/>
    </row>
    <row r="26" spans="1:3" ht="21">
      <c r="A26" s="42"/>
      <c r="B26" s="361"/>
      <c r="C26" s="361"/>
    </row>
    <row r="27" spans="1:3" ht="21">
      <c r="A27" s="42"/>
      <c r="B27" s="361"/>
      <c r="C27" s="361"/>
    </row>
    <row r="28" spans="1:3" ht="21">
      <c r="A28" s="68" t="s">
        <v>498</v>
      </c>
      <c r="B28" s="68"/>
      <c r="C28" s="68"/>
    </row>
    <row r="29" spans="1:3" ht="21">
      <c r="A29" s="68" t="s">
        <v>497</v>
      </c>
      <c r="B29" s="68"/>
      <c r="C29" s="68"/>
    </row>
    <row r="30" spans="1:3" ht="21">
      <c r="A30" s="68" t="s">
        <v>495</v>
      </c>
      <c r="B30" s="68"/>
      <c r="C30" s="68"/>
    </row>
    <row r="31" spans="1:3" ht="21">
      <c r="A31" s="68" t="s">
        <v>496</v>
      </c>
      <c r="B31" s="68"/>
      <c r="C31" s="68"/>
    </row>
  </sheetData>
  <sheetProtection/>
  <printOptions/>
  <pageMargins left="1.02" right="0.3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16"/>
  <sheetViews>
    <sheetView workbookViewId="0" topLeftCell="B1">
      <selection activeCell="D3" sqref="D3"/>
    </sheetView>
  </sheetViews>
  <sheetFormatPr defaultColWidth="9.140625" defaultRowHeight="21.75"/>
  <cols>
    <col min="1" max="1" width="29.00390625" style="127" customWidth="1"/>
    <col min="2" max="2" width="11.8515625" style="127" customWidth="1"/>
    <col min="3" max="3" width="13.8515625" style="127" customWidth="1"/>
    <col min="4" max="4" width="10.57421875" style="127" customWidth="1"/>
    <col min="5" max="5" width="5.28125" style="127" customWidth="1"/>
    <col min="6" max="6" width="5.421875" style="129" customWidth="1"/>
    <col min="7" max="7" width="5.8515625" style="129" customWidth="1"/>
    <col min="8" max="8" width="11.7109375" style="129" customWidth="1"/>
    <col min="9" max="9" width="12.28125" style="129" customWidth="1"/>
    <col min="10" max="13" width="5.421875" style="129" customWidth="1"/>
    <col min="14" max="14" width="11.00390625" style="129" customWidth="1"/>
    <col min="15" max="15" width="12.00390625" style="129" customWidth="1"/>
    <col min="16" max="16" width="9.140625" style="129" customWidth="1"/>
    <col min="17" max="16384" width="9.140625" style="127" customWidth="1"/>
  </cols>
  <sheetData>
    <row r="1" spans="1:2" ht="18.75">
      <c r="A1" s="127" t="s">
        <v>313</v>
      </c>
      <c r="B1" s="128"/>
    </row>
    <row r="2" spans="1:2" ht="18.75">
      <c r="A2" s="127" t="s">
        <v>314</v>
      </c>
      <c r="B2" s="128"/>
    </row>
    <row r="3" spans="1:2" ht="18.75">
      <c r="A3" s="127" t="s">
        <v>4</v>
      </c>
      <c r="B3" s="128"/>
    </row>
    <row r="4" spans="1:23" ht="7.5" customHeight="1" thickBot="1">
      <c r="A4" s="130"/>
      <c r="B4" s="131"/>
      <c r="C4" s="131"/>
      <c r="D4" s="131"/>
      <c r="E4" s="131"/>
      <c r="G4" s="132"/>
      <c r="Q4" s="129"/>
      <c r="R4" s="129"/>
      <c r="S4" s="129"/>
      <c r="T4" s="129"/>
      <c r="U4" s="129"/>
      <c r="V4" s="129"/>
      <c r="W4" s="129"/>
    </row>
    <row r="5" spans="1:15" ht="18.75">
      <c r="A5" s="133"/>
      <c r="B5" s="133"/>
      <c r="C5" s="165" t="s">
        <v>837</v>
      </c>
      <c r="D5" s="134"/>
      <c r="E5" s="134"/>
      <c r="F5" s="135"/>
      <c r="G5" s="134"/>
      <c r="H5" s="134"/>
      <c r="I5" s="135"/>
      <c r="J5" s="134"/>
      <c r="K5" s="134"/>
      <c r="L5" s="135"/>
      <c r="M5" s="134"/>
      <c r="N5" s="134"/>
      <c r="O5" s="135"/>
    </row>
    <row r="6" spans="1:15" ht="18.75">
      <c r="A6" s="136" t="s">
        <v>437</v>
      </c>
      <c r="B6" s="136" t="s">
        <v>436</v>
      </c>
      <c r="C6" s="166" t="s">
        <v>839</v>
      </c>
      <c r="D6" s="137"/>
      <c r="E6" s="137"/>
      <c r="F6" s="136"/>
      <c r="G6" s="137"/>
      <c r="H6" s="137"/>
      <c r="I6" s="136"/>
      <c r="J6" s="137"/>
      <c r="K6" s="137"/>
      <c r="L6" s="136"/>
      <c r="M6" s="137"/>
      <c r="N6" s="137"/>
      <c r="O6" s="136"/>
    </row>
    <row r="7" spans="1:15" ht="18.75">
      <c r="A7" s="138" t="s">
        <v>841</v>
      </c>
      <c r="B7" s="136"/>
      <c r="C7" s="167" t="s">
        <v>840</v>
      </c>
      <c r="D7" s="137" t="s">
        <v>424</v>
      </c>
      <c r="E7" s="137" t="s">
        <v>425</v>
      </c>
      <c r="F7" s="136" t="s">
        <v>426</v>
      </c>
      <c r="G7" s="137" t="s">
        <v>427</v>
      </c>
      <c r="H7" s="137" t="s">
        <v>428</v>
      </c>
      <c r="I7" s="136" t="s">
        <v>429</v>
      </c>
      <c r="J7" s="137" t="s">
        <v>430</v>
      </c>
      <c r="K7" s="137" t="s">
        <v>431</v>
      </c>
      <c r="L7" s="136" t="s">
        <v>432</v>
      </c>
      <c r="M7" s="137" t="s">
        <v>433</v>
      </c>
      <c r="N7" s="137" t="s">
        <v>434</v>
      </c>
      <c r="O7" s="136" t="s">
        <v>435</v>
      </c>
    </row>
    <row r="8" spans="1:15" ht="19.5" thickBot="1">
      <c r="A8" s="139"/>
      <c r="B8" s="140"/>
      <c r="C8" s="168" t="s">
        <v>876</v>
      </c>
      <c r="D8" s="141"/>
      <c r="E8" s="141"/>
      <c r="F8" s="142"/>
      <c r="G8" s="141"/>
      <c r="H8" s="141"/>
      <c r="I8" s="142"/>
      <c r="J8" s="141"/>
      <c r="K8" s="141"/>
      <c r="L8" s="142"/>
      <c r="M8" s="141"/>
      <c r="N8" s="141"/>
      <c r="O8" s="142"/>
    </row>
    <row r="9" spans="1:23" s="303" customFormat="1" ht="18.75">
      <c r="A9" s="640"/>
      <c r="B9" s="641"/>
      <c r="C9" s="642"/>
      <c r="D9" s="643"/>
      <c r="E9" s="643"/>
      <c r="F9" s="640"/>
      <c r="G9" s="640"/>
      <c r="H9" s="640"/>
      <c r="I9" s="640"/>
      <c r="J9" s="640"/>
      <c r="K9" s="640"/>
      <c r="L9" s="640"/>
      <c r="M9" s="640"/>
      <c r="N9" s="640"/>
      <c r="O9" s="640"/>
      <c r="P9" s="325"/>
      <c r="Q9" s="325"/>
      <c r="R9" s="325"/>
      <c r="S9" s="325"/>
      <c r="T9" s="325"/>
      <c r="U9" s="325"/>
      <c r="V9" s="325"/>
      <c r="W9" s="325"/>
    </row>
    <row r="10" spans="1:23" s="303" customFormat="1" ht="18.75">
      <c r="A10" s="342" t="s">
        <v>667</v>
      </c>
      <c r="B10" s="644">
        <v>23880</v>
      </c>
      <c r="C10" s="649">
        <f>+D10</f>
        <v>23880</v>
      </c>
      <c r="D10" s="646">
        <v>23880</v>
      </c>
      <c r="E10" s="646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325"/>
      <c r="Q10" s="325"/>
      <c r="R10" s="325"/>
      <c r="S10" s="325"/>
      <c r="T10" s="325"/>
      <c r="U10" s="325"/>
      <c r="V10" s="325"/>
      <c r="W10" s="325"/>
    </row>
    <row r="11" spans="1:23" s="303" customFormat="1" ht="18.75">
      <c r="A11" s="342" t="s">
        <v>669</v>
      </c>
      <c r="B11" s="644">
        <v>4235000</v>
      </c>
      <c r="C11" s="649">
        <f>+H11</f>
        <v>4235000</v>
      </c>
      <c r="D11" s="646"/>
      <c r="E11" s="646"/>
      <c r="F11" s="647"/>
      <c r="G11" s="647"/>
      <c r="H11" s="646">
        <v>4235000</v>
      </c>
      <c r="I11" s="647"/>
      <c r="J11" s="647"/>
      <c r="K11" s="647"/>
      <c r="L11" s="647"/>
      <c r="M11" s="647"/>
      <c r="N11" s="647"/>
      <c r="O11" s="647"/>
      <c r="P11" s="325"/>
      <c r="Q11" s="325"/>
      <c r="R11" s="325"/>
      <c r="S11" s="325"/>
      <c r="T11" s="325"/>
      <c r="U11" s="325"/>
      <c r="V11" s="325"/>
      <c r="W11" s="325"/>
    </row>
    <row r="12" spans="1:23" s="303" customFormat="1" ht="18.75">
      <c r="A12" s="342" t="s">
        <v>668</v>
      </c>
      <c r="B12" s="644"/>
      <c r="C12" s="645"/>
      <c r="D12" s="646"/>
      <c r="E12" s="646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325"/>
      <c r="Q12" s="325"/>
      <c r="R12" s="325"/>
      <c r="S12" s="325"/>
      <c r="T12" s="325"/>
      <c r="U12" s="325"/>
      <c r="V12" s="325"/>
      <c r="W12" s="325"/>
    </row>
    <row r="13" spans="1:23" s="303" customFormat="1" ht="18.75">
      <c r="A13" s="342" t="s">
        <v>670</v>
      </c>
      <c r="B13" s="644">
        <v>5998000</v>
      </c>
      <c r="C13" s="649">
        <f>+I13+N13+O13</f>
        <v>5998000</v>
      </c>
      <c r="D13" s="646"/>
      <c r="E13" s="646"/>
      <c r="F13" s="647"/>
      <c r="G13" s="647"/>
      <c r="H13" s="647"/>
      <c r="I13" s="646">
        <v>1199600</v>
      </c>
      <c r="J13" s="646"/>
      <c r="K13" s="646"/>
      <c r="L13" s="646"/>
      <c r="M13" s="646"/>
      <c r="N13" s="646">
        <v>1499500</v>
      </c>
      <c r="O13" s="646">
        <v>3298900</v>
      </c>
      <c r="P13" s="325"/>
      <c r="Q13" s="325"/>
      <c r="R13" s="325"/>
      <c r="S13" s="325"/>
      <c r="T13" s="325"/>
      <c r="U13" s="325"/>
      <c r="V13" s="325"/>
      <c r="W13" s="325"/>
    </row>
    <row r="14" spans="1:23" s="303" customFormat="1" ht="18.75">
      <c r="A14" s="647"/>
      <c r="B14" s="644"/>
      <c r="C14" s="645"/>
      <c r="D14" s="646"/>
      <c r="E14" s="646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325"/>
      <c r="Q14" s="325"/>
      <c r="R14" s="325"/>
      <c r="S14" s="325"/>
      <c r="T14" s="325"/>
      <c r="U14" s="325"/>
      <c r="V14" s="325"/>
      <c r="W14" s="325"/>
    </row>
    <row r="15" spans="1:23" s="303" customFormat="1" ht="18.75">
      <c r="A15" s="647"/>
      <c r="B15" s="646"/>
      <c r="C15" s="646"/>
      <c r="D15" s="646"/>
      <c r="E15" s="646"/>
      <c r="F15" s="648"/>
      <c r="G15" s="647"/>
      <c r="H15" s="647"/>
      <c r="I15" s="647"/>
      <c r="J15" s="647"/>
      <c r="K15" s="647"/>
      <c r="L15" s="647"/>
      <c r="M15" s="647"/>
      <c r="N15" s="647"/>
      <c r="O15" s="647"/>
      <c r="P15" s="325"/>
      <c r="Q15" s="325"/>
      <c r="R15" s="325"/>
      <c r="S15" s="325"/>
      <c r="T15" s="325"/>
      <c r="U15" s="325"/>
      <c r="V15" s="325"/>
      <c r="W15" s="325"/>
    </row>
    <row r="16" spans="1:23" ht="19.5" thickBot="1">
      <c r="A16" s="638"/>
      <c r="B16" s="639"/>
      <c r="C16" s="639"/>
      <c r="D16" s="639"/>
      <c r="E16" s="639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Q16" s="129"/>
      <c r="R16" s="129"/>
      <c r="S16" s="129"/>
      <c r="T16" s="129"/>
      <c r="U16" s="129"/>
      <c r="V16" s="129"/>
      <c r="W16" s="129"/>
    </row>
    <row r="17" spans="1:23" ht="19.5" thickBot="1">
      <c r="A17" s="343" t="s">
        <v>844</v>
      </c>
      <c r="B17" s="143">
        <f>SUM(B10:B16)</f>
        <v>10256880</v>
      </c>
      <c r="C17" s="143">
        <f>SUM(C10:C16)</f>
        <v>10256880</v>
      </c>
      <c r="D17" s="143">
        <f>SUM(D10:D16)</f>
        <v>23880</v>
      </c>
      <c r="E17" s="143">
        <f>SUM(E16:E16)</f>
        <v>0</v>
      </c>
      <c r="F17" s="143">
        <f>SUM(F16:F16)</f>
        <v>0</v>
      </c>
      <c r="G17" s="143">
        <f>SUM(G16:G16)</f>
        <v>0</v>
      </c>
      <c r="H17" s="143">
        <f>SUM(H11:H16)</f>
        <v>4235000</v>
      </c>
      <c r="I17" s="143">
        <f>SUM(I13:I16)</f>
        <v>1199600</v>
      </c>
      <c r="J17" s="143">
        <f>SUM(J16:J16)</f>
        <v>0</v>
      </c>
      <c r="K17" s="143">
        <f>SUM(K16:K16)</f>
        <v>0</v>
      </c>
      <c r="L17" s="143">
        <f>SUM(L16:L16)</f>
        <v>0</v>
      </c>
      <c r="M17" s="143">
        <f>SUM(M16:M16)</f>
        <v>0</v>
      </c>
      <c r="N17" s="143">
        <f>SUM(N13:N16)</f>
        <v>1499500</v>
      </c>
      <c r="O17" s="143">
        <f>SUM(O13:O16)</f>
        <v>3298900</v>
      </c>
      <c r="Q17" s="129"/>
      <c r="R17" s="129"/>
      <c r="S17" s="129"/>
      <c r="T17" s="129"/>
      <c r="U17" s="129"/>
      <c r="V17" s="129"/>
      <c r="W17" s="129"/>
    </row>
    <row r="18" spans="1:6" s="129" customFormat="1" ht="18.75">
      <c r="A18" s="144"/>
      <c r="B18" s="145"/>
      <c r="C18" s="146"/>
      <c r="D18" s="146"/>
      <c r="E18" s="145"/>
      <c r="F18" s="131"/>
    </row>
    <row r="19" spans="1:6" s="129" customFormat="1" ht="18.75">
      <c r="A19" s="144"/>
      <c r="B19" s="145"/>
      <c r="C19" s="147"/>
      <c r="D19" s="146"/>
      <c r="E19" s="145"/>
      <c r="F19" s="131"/>
    </row>
    <row r="20" spans="2:6" s="129" customFormat="1" ht="18.75">
      <c r="B20" s="145"/>
      <c r="C20" s="147"/>
      <c r="D20" s="146"/>
      <c r="E20" s="145"/>
      <c r="F20" s="131"/>
    </row>
    <row r="21" spans="2:5" s="129" customFormat="1" ht="18.75">
      <c r="B21" s="131"/>
      <c r="C21" s="131"/>
      <c r="D21" s="131"/>
      <c r="E21" s="131"/>
    </row>
    <row r="22" spans="1:5" s="129" customFormat="1" ht="18.75">
      <c r="A22" s="144"/>
      <c r="B22" s="131"/>
      <c r="C22" s="131"/>
      <c r="D22" s="131"/>
      <c r="E22" s="131"/>
    </row>
    <row r="23" spans="2:5" s="129" customFormat="1" ht="18.75">
      <c r="B23" s="131"/>
      <c r="C23" s="131"/>
      <c r="D23" s="131"/>
      <c r="E23" s="131"/>
    </row>
    <row r="24" spans="2:5" s="129" customFormat="1" ht="18.75">
      <c r="B24" s="131"/>
      <c r="C24" s="131"/>
      <c r="D24" s="131"/>
      <c r="E24" s="131"/>
    </row>
    <row r="25" spans="1:5" s="129" customFormat="1" ht="18.75">
      <c r="A25" s="144"/>
      <c r="B25" s="131"/>
      <c r="C25" s="131"/>
      <c r="D25" s="131"/>
      <c r="E25" s="131"/>
    </row>
    <row r="26" spans="1:5" s="129" customFormat="1" ht="18.75">
      <c r="A26" s="144"/>
      <c r="B26" s="131"/>
      <c r="C26" s="131"/>
      <c r="D26" s="131"/>
      <c r="E26" s="131"/>
    </row>
    <row r="27" spans="1:5" s="129" customFormat="1" ht="18.75">
      <c r="A27" s="130"/>
      <c r="B27" s="131"/>
      <c r="C27" s="131"/>
      <c r="D27" s="131"/>
      <c r="E27" s="131"/>
    </row>
    <row r="28" spans="1:6" s="129" customFormat="1" ht="18.75">
      <c r="A28" s="130"/>
      <c r="B28" s="148"/>
      <c r="C28" s="148"/>
      <c r="D28" s="148"/>
      <c r="E28" s="148"/>
      <c r="F28" s="149"/>
    </row>
    <row r="29" spans="1:6" s="129" customFormat="1" ht="18.75">
      <c r="A29" s="130"/>
      <c r="B29" s="148"/>
      <c r="C29" s="131"/>
      <c r="D29" s="131"/>
      <c r="E29" s="131"/>
      <c r="F29" s="149"/>
    </row>
    <row r="30" spans="1:5" s="129" customFormat="1" ht="18.75">
      <c r="A30" s="130"/>
      <c r="B30" s="148"/>
      <c r="C30" s="131"/>
      <c r="D30" s="131"/>
      <c r="E30" s="131"/>
    </row>
    <row r="31" spans="1:6" s="129" customFormat="1" ht="18.75">
      <c r="A31" s="130"/>
      <c r="B31" s="148"/>
      <c r="C31" s="131"/>
      <c r="D31" s="131"/>
      <c r="E31" s="131"/>
      <c r="F31" s="149"/>
    </row>
    <row r="32" spans="1:23" ht="18.75">
      <c r="A32" s="130"/>
      <c r="B32" s="148"/>
      <c r="C32" s="131"/>
      <c r="D32" s="131"/>
      <c r="E32" s="131"/>
      <c r="Q32" s="129"/>
      <c r="R32" s="129"/>
      <c r="S32" s="129"/>
      <c r="T32" s="129"/>
      <c r="U32" s="129"/>
      <c r="V32" s="129"/>
      <c r="W32" s="129"/>
    </row>
    <row r="33" spans="1:23" ht="18.75">
      <c r="A33" s="130"/>
      <c r="B33" s="148"/>
      <c r="C33" s="131"/>
      <c r="D33" s="131"/>
      <c r="E33" s="131"/>
      <c r="Q33" s="129"/>
      <c r="R33" s="129"/>
      <c r="S33" s="129"/>
      <c r="T33" s="129"/>
      <c r="U33" s="129"/>
      <c r="V33" s="129"/>
      <c r="W33" s="129"/>
    </row>
    <row r="34" spans="1:23" ht="18.75">
      <c r="A34" s="130"/>
      <c r="B34" s="148"/>
      <c r="C34" s="131"/>
      <c r="D34" s="131"/>
      <c r="E34" s="131"/>
      <c r="Q34" s="129"/>
      <c r="R34" s="129"/>
      <c r="S34" s="129"/>
      <c r="T34" s="129"/>
      <c r="U34" s="129"/>
      <c r="V34" s="129"/>
      <c r="W34" s="129"/>
    </row>
    <row r="35" spans="1:23" ht="18.75">
      <c r="A35" s="130"/>
      <c r="B35" s="148"/>
      <c r="C35" s="131"/>
      <c r="D35" s="131"/>
      <c r="E35" s="131"/>
      <c r="Q35" s="129"/>
      <c r="R35" s="129"/>
      <c r="S35" s="129"/>
      <c r="T35" s="129"/>
      <c r="U35" s="129"/>
      <c r="V35" s="129"/>
      <c r="W35" s="129"/>
    </row>
    <row r="36" spans="1:23" ht="18.75">
      <c r="A36" s="130"/>
      <c r="B36" s="148"/>
      <c r="C36" s="131"/>
      <c r="D36" s="131"/>
      <c r="E36" s="131"/>
      <c r="F36" s="150" t="s">
        <v>217</v>
      </c>
      <c r="Q36" s="129"/>
      <c r="R36" s="129"/>
      <c r="S36" s="129"/>
      <c r="T36" s="129"/>
      <c r="U36" s="129"/>
      <c r="V36" s="129"/>
      <c r="W36" s="129"/>
    </row>
    <row r="37" spans="1:23" ht="18.75">
      <c r="A37" s="130"/>
      <c r="B37" s="148"/>
      <c r="C37" s="131"/>
      <c r="D37" s="131"/>
      <c r="E37" s="131"/>
      <c r="F37" s="150" t="s">
        <v>218</v>
      </c>
      <c r="Q37" s="129"/>
      <c r="R37" s="129"/>
      <c r="S37" s="129"/>
      <c r="T37" s="129"/>
      <c r="U37" s="129"/>
      <c r="V37" s="129"/>
      <c r="W37" s="129"/>
    </row>
    <row r="38" spans="1:23" ht="18.75">
      <c r="A38" s="130"/>
      <c r="B38" s="148"/>
      <c r="C38" s="131"/>
      <c r="D38" s="131"/>
      <c r="E38" s="131"/>
      <c r="F38" s="150" t="s">
        <v>219</v>
      </c>
      <c r="Q38" s="129"/>
      <c r="R38" s="129"/>
      <c r="S38" s="129"/>
      <c r="T38" s="129"/>
      <c r="U38" s="129"/>
      <c r="V38" s="129"/>
      <c r="W38" s="129"/>
    </row>
    <row r="39" spans="1:23" ht="18.75">
      <c r="A39" s="130"/>
      <c r="B39" s="148"/>
      <c r="C39" s="131"/>
      <c r="D39" s="131"/>
      <c r="E39" s="131"/>
      <c r="H39" s="129" t="s">
        <v>220</v>
      </c>
      <c r="Q39" s="129"/>
      <c r="R39" s="129"/>
      <c r="S39" s="129"/>
      <c r="T39" s="129"/>
      <c r="U39" s="129"/>
      <c r="V39" s="129"/>
      <c r="W39" s="129"/>
    </row>
    <row r="40" spans="1:23" ht="18.75">
      <c r="A40" s="130"/>
      <c r="B40" s="148"/>
      <c r="C40" s="131"/>
      <c r="D40" s="131"/>
      <c r="E40" s="131"/>
      <c r="F40" s="129" t="s">
        <v>437</v>
      </c>
      <c r="G40" s="129" t="s">
        <v>436</v>
      </c>
      <c r="H40" s="129">
        <v>100</v>
      </c>
      <c r="Q40" s="129"/>
      <c r="R40" s="129"/>
      <c r="S40" s="129"/>
      <c r="T40" s="129" t="s">
        <v>65</v>
      </c>
      <c r="U40" s="129"/>
      <c r="V40" s="129"/>
      <c r="W40" s="129"/>
    </row>
    <row r="41" spans="1:23" ht="18.75">
      <c r="A41" s="144"/>
      <c r="B41" s="148"/>
      <c r="C41" s="131"/>
      <c r="D41" s="131"/>
      <c r="E41" s="131"/>
      <c r="F41" s="129" t="s">
        <v>841</v>
      </c>
      <c r="H41" s="129" t="s">
        <v>221</v>
      </c>
      <c r="I41" s="129" t="s">
        <v>222</v>
      </c>
      <c r="J41" s="129" t="s">
        <v>509</v>
      </c>
      <c r="K41" s="129" t="s">
        <v>426</v>
      </c>
      <c r="L41" s="129" t="s">
        <v>510</v>
      </c>
      <c r="M41" s="129" t="s">
        <v>511</v>
      </c>
      <c r="N41" s="129" t="s">
        <v>429</v>
      </c>
      <c r="O41" s="129" t="s">
        <v>512</v>
      </c>
      <c r="P41" s="129" t="s">
        <v>513</v>
      </c>
      <c r="Q41" s="129" t="s">
        <v>514</v>
      </c>
      <c r="R41" s="129" t="s">
        <v>435</v>
      </c>
      <c r="S41" s="129" t="s">
        <v>885</v>
      </c>
      <c r="T41" s="129" t="s">
        <v>588</v>
      </c>
      <c r="U41" s="129"/>
      <c r="V41" s="129"/>
      <c r="W41" s="129"/>
    </row>
    <row r="42" spans="1:23" ht="18.75">
      <c r="A42" s="144"/>
      <c r="B42" s="148"/>
      <c r="C42" s="131"/>
      <c r="D42" s="131"/>
      <c r="E42" s="131"/>
      <c r="H42" s="129">
        <v>111</v>
      </c>
      <c r="Q42" s="129"/>
      <c r="R42" s="129"/>
      <c r="S42" s="129"/>
      <c r="T42" s="129"/>
      <c r="U42" s="129"/>
      <c r="V42" s="129"/>
      <c r="W42" s="129"/>
    </row>
    <row r="43" spans="17:23" ht="18.75">
      <c r="Q43" s="129"/>
      <c r="R43" s="129"/>
      <c r="S43" s="129"/>
      <c r="T43" s="129"/>
      <c r="U43" s="129"/>
      <c r="V43" s="129"/>
      <c r="W43" s="129"/>
    </row>
    <row r="44" spans="1:23" ht="18.75">
      <c r="A44" s="144"/>
      <c r="B44" s="148"/>
      <c r="C44" s="131"/>
      <c r="D44" s="131"/>
      <c r="E44" s="131"/>
      <c r="Q44" s="129"/>
      <c r="R44" s="129"/>
      <c r="S44" s="129"/>
      <c r="T44" s="129"/>
      <c r="U44" s="129"/>
      <c r="V44" s="129"/>
      <c r="W44" s="129"/>
    </row>
    <row r="45" spans="6:23" ht="18.75">
      <c r="F45" s="129" t="s">
        <v>255</v>
      </c>
      <c r="G45" s="151">
        <v>445000</v>
      </c>
      <c r="H45" s="151">
        <v>445000</v>
      </c>
      <c r="I45" s="129" t="s">
        <v>515</v>
      </c>
      <c r="J45" s="129" t="s">
        <v>515</v>
      </c>
      <c r="K45" s="129" t="s">
        <v>515</v>
      </c>
      <c r="L45" s="129" t="s">
        <v>515</v>
      </c>
      <c r="M45" s="129" t="s">
        <v>515</v>
      </c>
      <c r="N45" s="129" t="s">
        <v>515</v>
      </c>
      <c r="O45" s="151">
        <v>445000</v>
      </c>
      <c r="P45" s="129" t="s">
        <v>515</v>
      </c>
      <c r="Q45" s="129" t="s">
        <v>515</v>
      </c>
      <c r="R45" s="129" t="s">
        <v>515</v>
      </c>
      <c r="S45" s="151">
        <v>445000</v>
      </c>
      <c r="T45" s="129" t="s">
        <v>515</v>
      </c>
      <c r="U45" s="129"/>
      <c r="V45" s="129"/>
      <c r="W45" s="129"/>
    </row>
    <row r="46" spans="1:23" ht="18.75">
      <c r="A46" s="144"/>
      <c r="B46" s="148"/>
      <c r="C46" s="131"/>
      <c r="D46" s="131"/>
      <c r="E46" s="131"/>
      <c r="F46" s="129" t="s">
        <v>256</v>
      </c>
      <c r="Q46" s="129"/>
      <c r="R46" s="129"/>
      <c r="S46" s="129"/>
      <c r="T46" s="129"/>
      <c r="U46" s="129"/>
      <c r="V46" s="129"/>
      <c r="W46" s="129"/>
    </row>
    <row r="47" spans="17:23" ht="18.75">
      <c r="Q47" s="129"/>
      <c r="R47" s="129"/>
      <c r="S47" s="129"/>
      <c r="T47" s="129"/>
      <c r="U47" s="129"/>
      <c r="V47" s="129"/>
      <c r="W47" s="129"/>
    </row>
    <row r="48" spans="6:23" ht="18.75">
      <c r="F48" s="129" t="s">
        <v>258</v>
      </c>
      <c r="G48" s="151">
        <v>82000</v>
      </c>
      <c r="H48" s="151">
        <v>82000</v>
      </c>
      <c r="I48" s="129" t="s">
        <v>515</v>
      </c>
      <c r="J48" s="129" t="s">
        <v>515</v>
      </c>
      <c r="K48" s="129" t="s">
        <v>515</v>
      </c>
      <c r="L48" s="129" t="s">
        <v>515</v>
      </c>
      <c r="M48" s="129" t="s">
        <v>515</v>
      </c>
      <c r="N48" s="129" t="s">
        <v>515</v>
      </c>
      <c r="O48" s="129" t="s">
        <v>515</v>
      </c>
      <c r="P48" s="129" t="s">
        <v>515</v>
      </c>
      <c r="Q48" s="129" t="s">
        <v>515</v>
      </c>
      <c r="R48" s="129" t="s">
        <v>515</v>
      </c>
      <c r="S48" s="151">
        <v>82000</v>
      </c>
      <c r="T48" s="129" t="s">
        <v>515</v>
      </c>
      <c r="U48" s="129"/>
      <c r="V48" s="129"/>
      <c r="W48" s="129"/>
    </row>
    <row r="49" spans="6:23" ht="18.75">
      <c r="F49" s="129" t="s">
        <v>257</v>
      </c>
      <c r="Q49" s="129"/>
      <c r="R49" s="129"/>
      <c r="S49" s="129"/>
      <c r="T49" s="129"/>
      <c r="U49" s="129"/>
      <c r="V49" s="129"/>
      <c r="W49" s="129"/>
    </row>
    <row r="50" spans="1:5" s="129" customFormat="1" ht="18.75">
      <c r="A50" s="130"/>
      <c r="B50" s="148"/>
      <c r="C50" s="131"/>
      <c r="D50" s="131"/>
      <c r="E50" s="131"/>
    </row>
    <row r="51" spans="1:20" s="129" customFormat="1" ht="18.75">
      <c r="A51" s="130"/>
      <c r="B51" s="148"/>
      <c r="C51" s="131"/>
      <c r="D51" s="131"/>
      <c r="E51" s="131"/>
      <c r="F51" s="129" t="s">
        <v>732</v>
      </c>
      <c r="G51" s="151">
        <v>196080</v>
      </c>
      <c r="H51" s="151">
        <v>140880</v>
      </c>
      <c r="I51" s="129" t="s">
        <v>515</v>
      </c>
      <c r="J51" s="129" t="s">
        <v>515</v>
      </c>
      <c r="K51" s="129" t="s">
        <v>515</v>
      </c>
      <c r="L51" s="129" t="s">
        <v>515</v>
      </c>
      <c r="M51" s="129" t="s">
        <v>515</v>
      </c>
      <c r="N51" s="129" t="s">
        <v>515</v>
      </c>
      <c r="O51" s="129" t="s">
        <v>515</v>
      </c>
      <c r="P51" s="151">
        <v>112880</v>
      </c>
      <c r="Q51" s="151">
        <v>28000</v>
      </c>
      <c r="R51" s="129" t="s">
        <v>515</v>
      </c>
      <c r="S51" s="151">
        <v>140880</v>
      </c>
      <c r="T51" s="151">
        <v>55200</v>
      </c>
    </row>
    <row r="52" spans="1:6" s="129" customFormat="1" ht="18.75">
      <c r="A52" s="130"/>
      <c r="B52" s="148"/>
      <c r="C52" s="131"/>
      <c r="D52" s="131"/>
      <c r="E52" s="131"/>
      <c r="F52" s="129" t="s">
        <v>664</v>
      </c>
    </row>
    <row r="53" spans="1:5" s="129" customFormat="1" ht="18.75">
      <c r="A53" s="130"/>
      <c r="B53" s="148"/>
      <c r="C53" s="131"/>
      <c r="D53" s="131"/>
      <c r="E53" s="131"/>
    </row>
    <row r="54" spans="1:5" s="129" customFormat="1" ht="18.75">
      <c r="A54" s="130"/>
      <c r="B54" s="148"/>
      <c r="C54" s="131"/>
      <c r="D54" s="131"/>
      <c r="E54" s="131"/>
    </row>
    <row r="55" spans="1:5" s="129" customFormat="1" ht="18.75">
      <c r="A55" s="130"/>
      <c r="B55" s="148"/>
      <c r="C55" s="131"/>
      <c r="D55" s="131"/>
      <c r="E55" s="131"/>
    </row>
    <row r="56" spans="1:20" s="129" customFormat="1" ht="18.75">
      <c r="A56" s="130"/>
      <c r="B56" s="148"/>
      <c r="C56" s="131"/>
      <c r="D56" s="131"/>
      <c r="E56" s="131"/>
      <c r="F56" s="129" t="s">
        <v>842</v>
      </c>
      <c r="G56" s="151">
        <v>723080</v>
      </c>
      <c r="H56" s="151">
        <v>667880</v>
      </c>
      <c r="I56" s="129" t="s">
        <v>515</v>
      </c>
      <c r="J56" s="129" t="s">
        <v>515</v>
      </c>
      <c r="K56" s="129" t="s">
        <v>515</v>
      </c>
      <c r="L56" s="129" t="s">
        <v>515</v>
      </c>
      <c r="M56" s="129" t="s">
        <v>515</v>
      </c>
      <c r="N56" s="129" t="s">
        <v>515</v>
      </c>
      <c r="O56" s="151">
        <v>445000</v>
      </c>
      <c r="P56" s="151">
        <v>112880</v>
      </c>
      <c r="Q56" s="151">
        <v>28000</v>
      </c>
      <c r="R56" s="129" t="s">
        <v>515</v>
      </c>
      <c r="S56" s="151">
        <v>667880</v>
      </c>
      <c r="T56" s="151">
        <v>55200</v>
      </c>
    </row>
    <row r="57" spans="1:5" s="129" customFormat="1" ht="18.75">
      <c r="A57" s="130"/>
      <c r="B57" s="148"/>
      <c r="C57" s="131"/>
      <c r="D57" s="131"/>
      <c r="E57" s="131"/>
    </row>
    <row r="58" spans="1:6" s="129" customFormat="1" ht="18.75">
      <c r="A58" s="130"/>
      <c r="B58" s="148"/>
      <c r="C58" s="131"/>
      <c r="D58" s="131"/>
      <c r="E58" s="131"/>
      <c r="F58" s="129" t="s">
        <v>516</v>
      </c>
    </row>
    <row r="59" spans="1:5" s="129" customFormat="1" ht="18.75">
      <c r="A59" s="130"/>
      <c r="B59" s="148"/>
      <c r="C59" s="131"/>
      <c r="D59" s="131"/>
      <c r="E59" s="131"/>
    </row>
    <row r="60" spans="1:5" s="129" customFormat="1" ht="18.75">
      <c r="A60" s="130"/>
      <c r="B60" s="148"/>
      <c r="C60" s="131"/>
      <c r="D60" s="131"/>
      <c r="E60" s="131"/>
    </row>
    <row r="61" spans="1:5" s="129" customFormat="1" ht="18.75">
      <c r="A61" s="146"/>
      <c r="B61" s="145"/>
      <c r="C61" s="146"/>
      <c r="D61" s="146"/>
      <c r="E61" s="145"/>
    </row>
    <row r="62" spans="1:5" s="129" customFormat="1" ht="18.75">
      <c r="A62" s="146"/>
      <c r="B62" s="145"/>
      <c r="C62" s="146"/>
      <c r="D62" s="146"/>
      <c r="E62" s="145"/>
    </row>
    <row r="63" spans="1:5" s="129" customFormat="1" ht="18.75">
      <c r="A63" s="144"/>
      <c r="B63" s="145"/>
      <c r="C63" s="146"/>
      <c r="D63" s="146"/>
      <c r="E63" s="145"/>
    </row>
    <row r="64" spans="1:5" s="129" customFormat="1" ht="18.75">
      <c r="A64" s="144"/>
      <c r="B64" s="145"/>
      <c r="C64" s="147"/>
      <c r="D64" s="147"/>
      <c r="E64" s="145"/>
    </row>
    <row r="65" spans="1:5" s="129" customFormat="1" ht="18.75">
      <c r="A65" s="144"/>
      <c r="B65" s="131"/>
      <c r="C65" s="131"/>
      <c r="D65" s="131"/>
      <c r="E65" s="131"/>
    </row>
    <row r="66" spans="2:5" s="129" customFormat="1" ht="18.75">
      <c r="B66" s="131"/>
      <c r="C66" s="131"/>
      <c r="D66" s="131"/>
      <c r="E66" s="131"/>
    </row>
    <row r="67" spans="2:5" s="129" customFormat="1" ht="18.75">
      <c r="B67" s="131"/>
      <c r="C67" s="131"/>
      <c r="D67" s="131"/>
      <c r="E67" s="131"/>
    </row>
    <row r="68" spans="1:23" ht="19.5" thickBot="1">
      <c r="A68" s="152"/>
      <c r="B68" s="153"/>
      <c r="C68" s="153"/>
      <c r="D68" s="153"/>
      <c r="E68" s="153"/>
      <c r="Q68" s="129"/>
      <c r="R68" s="129"/>
      <c r="S68" s="129"/>
      <c r="T68" s="129"/>
      <c r="U68" s="129"/>
      <c r="V68" s="129"/>
      <c r="W68" s="129"/>
    </row>
    <row r="69" spans="1:23" ht="18.75">
      <c r="A69" s="154"/>
      <c r="B69" s="155"/>
      <c r="C69" s="155"/>
      <c r="D69" s="155"/>
      <c r="E69" s="155"/>
      <c r="Q69" s="129"/>
      <c r="R69" s="129"/>
      <c r="S69" s="129"/>
      <c r="T69" s="129"/>
      <c r="U69" s="129"/>
      <c r="V69" s="129"/>
      <c r="W69" s="129"/>
    </row>
    <row r="70" spans="1:23" ht="18.75">
      <c r="A70" s="156"/>
      <c r="B70" s="157"/>
      <c r="C70" s="157"/>
      <c r="D70" s="157"/>
      <c r="E70" s="157"/>
      <c r="Q70" s="129"/>
      <c r="R70" s="129"/>
      <c r="S70" s="129"/>
      <c r="T70" s="129"/>
      <c r="U70" s="129"/>
      <c r="V70" s="129"/>
      <c r="W70" s="129"/>
    </row>
    <row r="71" spans="1:23" ht="19.5" thickBot="1">
      <c r="A71" s="158"/>
      <c r="B71" s="157"/>
      <c r="C71" s="157"/>
      <c r="D71" s="157"/>
      <c r="E71" s="157"/>
      <c r="Q71" s="129"/>
      <c r="R71" s="129"/>
      <c r="S71" s="129"/>
      <c r="T71" s="129"/>
      <c r="U71" s="129"/>
      <c r="V71" s="129"/>
      <c r="W71" s="129"/>
    </row>
    <row r="72" spans="1:23" ht="19.5" thickBot="1">
      <c r="A72" s="159"/>
      <c r="B72" s="160"/>
      <c r="C72" s="143"/>
      <c r="D72" s="143"/>
      <c r="E72" s="143"/>
      <c r="Q72" s="129"/>
      <c r="R72" s="129"/>
      <c r="S72" s="129"/>
      <c r="T72" s="129"/>
      <c r="U72" s="129"/>
      <c r="V72" s="129"/>
      <c r="W72" s="129"/>
    </row>
    <row r="73" spans="1:23" ht="19.5" thickBot="1">
      <c r="A73" s="161"/>
      <c r="B73" s="162"/>
      <c r="C73" s="143"/>
      <c r="D73" s="143"/>
      <c r="E73" s="143"/>
      <c r="Q73" s="129"/>
      <c r="R73" s="129"/>
      <c r="S73" s="129"/>
      <c r="T73" s="129"/>
      <c r="U73" s="129"/>
      <c r="V73" s="129"/>
      <c r="W73" s="129"/>
    </row>
    <row r="74" spans="1:23" ht="19.5" thickBot="1">
      <c r="A74" s="163"/>
      <c r="B74" s="164"/>
      <c r="C74" s="143"/>
      <c r="D74" s="143"/>
      <c r="E74" s="143"/>
      <c r="Q74" s="129"/>
      <c r="R74" s="129"/>
      <c r="S74" s="129"/>
      <c r="T74" s="129"/>
      <c r="U74" s="129"/>
      <c r="V74" s="129"/>
      <c r="W74" s="129"/>
    </row>
    <row r="75" spans="17:23" ht="19.5" thickTop="1">
      <c r="Q75" s="129"/>
      <c r="R75" s="129"/>
      <c r="S75" s="129"/>
      <c r="T75" s="129"/>
      <c r="U75" s="129"/>
      <c r="V75" s="129"/>
      <c r="W75" s="129"/>
    </row>
    <row r="76" spans="17:23" ht="18.75">
      <c r="Q76" s="129"/>
      <c r="R76" s="129"/>
      <c r="S76" s="129"/>
      <c r="T76" s="129"/>
      <c r="U76" s="129"/>
      <c r="V76" s="129"/>
      <c r="W76" s="129"/>
    </row>
    <row r="77" spans="17:23" ht="18.75">
      <c r="Q77" s="129"/>
      <c r="R77" s="129"/>
      <c r="S77" s="129"/>
      <c r="T77" s="129"/>
      <c r="U77" s="129"/>
      <c r="V77" s="129"/>
      <c r="W77" s="129"/>
    </row>
    <row r="78" spans="17:23" ht="18.75">
      <c r="Q78" s="129"/>
      <c r="R78" s="129"/>
      <c r="S78" s="129"/>
      <c r="T78" s="129"/>
      <c r="U78" s="129"/>
      <c r="V78" s="129"/>
      <c r="W78" s="129"/>
    </row>
    <row r="79" spans="17:23" ht="18.75">
      <c r="Q79" s="129"/>
      <c r="R79" s="129"/>
      <c r="S79" s="129"/>
      <c r="T79" s="129"/>
      <c r="U79" s="129"/>
      <c r="V79" s="129"/>
      <c r="W79" s="129"/>
    </row>
    <row r="80" spans="17:23" ht="18.75">
      <c r="Q80" s="129"/>
      <c r="R80" s="129"/>
      <c r="S80" s="129"/>
      <c r="T80" s="129"/>
      <c r="U80" s="129"/>
      <c r="V80" s="129"/>
      <c r="W80" s="129"/>
    </row>
    <row r="81" spans="17:23" ht="18.75">
      <c r="Q81" s="129"/>
      <c r="R81" s="129"/>
      <c r="S81" s="129"/>
      <c r="T81" s="129"/>
      <c r="U81" s="129"/>
      <c r="V81" s="129"/>
      <c r="W81" s="129"/>
    </row>
    <row r="82" spans="17:23" ht="18.75">
      <c r="Q82" s="129"/>
      <c r="R82" s="129"/>
      <c r="S82" s="129"/>
      <c r="T82" s="129"/>
      <c r="U82" s="129"/>
      <c r="V82" s="129"/>
      <c r="W82" s="129"/>
    </row>
    <row r="83" spans="17:23" ht="18.75">
      <c r="Q83" s="129"/>
      <c r="R83" s="129"/>
      <c r="S83" s="129"/>
      <c r="T83" s="129"/>
      <c r="U83" s="129"/>
      <c r="V83" s="129"/>
      <c r="W83" s="129"/>
    </row>
    <row r="84" spans="17:23" ht="18.75">
      <c r="Q84" s="129"/>
      <c r="R84" s="129"/>
      <c r="S84" s="129"/>
      <c r="T84" s="129"/>
      <c r="U84" s="129"/>
      <c r="V84" s="129"/>
      <c r="W84" s="129"/>
    </row>
    <row r="85" spans="17:23" ht="18.75">
      <c r="Q85" s="129"/>
      <c r="R85" s="129"/>
      <c r="S85" s="129"/>
      <c r="T85" s="129"/>
      <c r="U85" s="129"/>
      <c r="V85" s="129"/>
      <c r="W85" s="129"/>
    </row>
    <row r="86" spans="17:23" ht="18.75">
      <c r="Q86" s="129"/>
      <c r="R86" s="129"/>
      <c r="S86" s="129"/>
      <c r="T86" s="129"/>
      <c r="U86" s="129"/>
      <c r="V86" s="129"/>
      <c r="W86" s="129"/>
    </row>
    <row r="87" spans="17:23" ht="18.75">
      <c r="Q87" s="129"/>
      <c r="R87" s="129"/>
      <c r="S87" s="129"/>
      <c r="T87" s="129"/>
      <c r="U87" s="129"/>
      <c r="V87" s="129"/>
      <c r="W87" s="129"/>
    </row>
    <row r="88" spans="17:23" ht="18.75">
      <c r="Q88" s="129"/>
      <c r="R88" s="129"/>
      <c r="S88" s="129"/>
      <c r="T88" s="129"/>
      <c r="U88" s="129"/>
      <c r="V88" s="129"/>
      <c r="W88" s="129"/>
    </row>
    <row r="89" spans="17:23" ht="18.75">
      <c r="Q89" s="129"/>
      <c r="R89" s="129"/>
      <c r="S89" s="129"/>
      <c r="T89" s="129"/>
      <c r="U89" s="129"/>
      <c r="V89" s="129"/>
      <c r="W89" s="129"/>
    </row>
    <row r="90" spans="17:23" ht="18.75">
      <c r="Q90" s="129"/>
      <c r="R90" s="129"/>
      <c r="S90" s="129"/>
      <c r="T90" s="129"/>
      <c r="U90" s="129"/>
      <c r="V90" s="129"/>
      <c r="W90" s="129"/>
    </row>
    <row r="91" spans="17:23" ht="18.75">
      <c r="Q91" s="129"/>
      <c r="R91" s="129"/>
      <c r="S91" s="129"/>
      <c r="T91" s="129"/>
      <c r="U91" s="129"/>
      <c r="V91" s="129"/>
      <c r="W91" s="129"/>
    </row>
    <row r="92" spans="17:23" ht="18.75">
      <c r="Q92" s="129"/>
      <c r="R92" s="129"/>
      <c r="S92" s="129"/>
      <c r="T92" s="129"/>
      <c r="U92" s="129"/>
      <c r="V92" s="129"/>
      <c r="W92" s="129"/>
    </row>
    <row r="93" spans="17:23" ht="18.75">
      <c r="Q93" s="129"/>
      <c r="R93" s="129"/>
      <c r="S93" s="129"/>
      <c r="T93" s="129"/>
      <c r="U93" s="129"/>
      <c r="V93" s="129"/>
      <c r="W93" s="129"/>
    </row>
    <row r="94" spans="17:23" ht="18.75">
      <c r="Q94" s="129"/>
      <c r="R94" s="129"/>
      <c r="S94" s="129"/>
      <c r="T94" s="129"/>
      <c r="U94" s="129"/>
      <c r="V94" s="129"/>
      <c r="W94" s="129"/>
    </row>
    <row r="95" spans="17:23" ht="18.75">
      <c r="Q95" s="129"/>
      <c r="R95" s="129"/>
      <c r="S95" s="129"/>
      <c r="T95" s="129"/>
      <c r="U95" s="129"/>
      <c r="V95" s="129"/>
      <c r="W95" s="129"/>
    </row>
    <row r="96" spans="17:23" ht="18.75">
      <c r="Q96" s="129"/>
      <c r="R96" s="129"/>
      <c r="S96" s="129"/>
      <c r="T96" s="129"/>
      <c r="U96" s="129"/>
      <c r="V96" s="129"/>
      <c r="W96" s="129"/>
    </row>
    <row r="97" spans="17:23" ht="18.75">
      <c r="Q97" s="129"/>
      <c r="R97" s="129"/>
      <c r="S97" s="129"/>
      <c r="T97" s="129"/>
      <c r="U97" s="129"/>
      <c r="V97" s="129"/>
      <c r="W97" s="129"/>
    </row>
    <row r="98" spans="17:23" ht="18.75">
      <c r="Q98" s="129"/>
      <c r="R98" s="129"/>
      <c r="S98" s="129"/>
      <c r="T98" s="129"/>
      <c r="U98" s="129"/>
      <c r="V98" s="129"/>
      <c r="W98" s="129"/>
    </row>
    <row r="99" spans="17:23" ht="18.75">
      <c r="Q99" s="129"/>
      <c r="R99" s="129"/>
      <c r="S99" s="129"/>
      <c r="T99" s="129"/>
      <c r="U99" s="129"/>
      <c r="V99" s="129"/>
      <c r="W99" s="129"/>
    </row>
    <row r="100" spans="17:23" ht="18.75">
      <c r="Q100" s="129"/>
      <c r="R100" s="129"/>
      <c r="S100" s="129"/>
      <c r="T100" s="129"/>
      <c r="U100" s="129"/>
      <c r="V100" s="129"/>
      <c r="W100" s="129"/>
    </row>
    <row r="101" spans="17:23" ht="18.75">
      <c r="Q101" s="129"/>
      <c r="R101" s="129"/>
      <c r="S101" s="129"/>
      <c r="T101" s="129"/>
      <c r="U101" s="129"/>
      <c r="V101" s="129"/>
      <c r="W101" s="129"/>
    </row>
    <row r="102" spans="17:23" ht="18.75">
      <c r="Q102" s="129"/>
      <c r="R102" s="129"/>
      <c r="S102" s="129"/>
      <c r="T102" s="129"/>
      <c r="U102" s="129"/>
      <c r="V102" s="129"/>
      <c r="W102" s="129"/>
    </row>
    <row r="103" spans="17:23" ht="18.75">
      <c r="Q103" s="129"/>
      <c r="R103" s="129"/>
      <c r="S103" s="129"/>
      <c r="T103" s="129"/>
      <c r="U103" s="129"/>
      <c r="V103" s="129"/>
      <c r="W103" s="129"/>
    </row>
    <row r="104" spans="17:23" ht="18.75">
      <c r="Q104" s="129"/>
      <c r="R104" s="129"/>
      <c r="S104" s="129"/>
      <c r="T104" s="129"/>
      <c r="U104" s="129"/>
      <c r="V104" s="129"/>
      <c r="W104" s="129"/>
    </row>
    <row r="105" spans="17:23" ht="18.75">
      <c r="Q105" s="129"/>
      <c r="R105" s="129"/>
      <c r="S105" s="129"/>
      <c r="T105" s="129"/>
      <c r="U105" s="129"/>
      <c r="V105" s="129"/>
      <c r="W105" s="129"/>
    </row>
    <row r="106" spans="17:23" ht="18.75">
      <c r="Q106" s="129"/>
      <c r="R106" s="129"/>
      <c r="S106" s="129"/>
      <c r="T106" s="129"/>
      <c r="U106" s="129"/>
      <c r="V106" s="129"/>
      <c r="W106" s="129"/>
    </row>
    <row r="107" spans="17:23" ht="18.75">
      <c r="Q107" s="129"/>
      <c r="R107" s="129"/>
      <c r="S107" s="129"/>
      <c r="T107" s="129"/>
      <c r="U107" s="129"/>
      <c r="V107" s="129"/>
      <c r="W107" s="129"/>
    </row>
    <row r="108" spans="17:23" ht="18.75">
      <c r="Q108" s="129"/>
      <c r="R108" s="129"/>
      <c r="S108" s="129"/>
      <c r="T108" s="129"/>
      <c r="U108" s="129"/>
      <c r="V108" s="129"/>
      <c r="W108" s="129"/>
    </row>
    <row r="109" spans="17:23" ht="18.75">
      <c r="Q109" s="129"/>
      <c r="R109" s="129"/>
      <c r="S109" s="129"/>
      <c r="T109" s="129"/>
      <c r="U109" s="129"/>
      <c r="V109" s="129"/>
      <c r="W109" s="129"/>
    </row>
    <row r="110" spans="17:23" ht="18.75">
      <c r="Q110" s="129"/>
      <c r="R110" s="129"/>
      <c r="S110" s="129"/>
      <c r="T110" s="129"/>
      <c r="U110" s="129"/>
      <c r="V110" s="129"/>
      <c r="W110" s="129"/>
    </row>
    <row r="111" spans="17:23" ht="18.75">
      <c r="Q111" s="129"/>
      <c r="R111" s="129"/>
      <c r="S111" s="129"/>
      <c r="T111" s="129"/>
      <c r="U111" s="129"/>
      <c r="V111" s="129"/>
      <c r="W111" s="129"/>
    </row>
    <row r="112" spans="17:23" ht="18.75">
      <c r="Q112" s="129"/>
      <c r="R112" s="129"/>
      <c r="S112" s="129"/>
      <c r="T112" s="129"/>
      <c r="U112" s="129"/>
      <c r="V112" s="129"/>
      <c r="W112" s="129"/>
    </row>
    <row r="113" spans="17:23" ht="18.75">
      <c r="Q113" s="129"/>
      <c r="R113" s="129"/>
      <c r="S113" s="129"/>
      <c r="T113" s="129"/>
      <c r="U113" s="129"/>
      <c r="V113" s="129"/>
      <c r="W113" s="129"/>
    </row>
    <row r="114" spans="17:23" ht="18.75">
      <c r="Q114" s="129"/>
      <c r="R114" s="129"/>
      <c r="S114" s="129"/>
      <c r="T114" s="129"/>
      <c r="U114" s="129"/>
      <c r="V114" s="129"/>
      <c r="W114" s="129"/>
    </row>
    <row r="115" spans="17:23" ht="18.75">
      <c r="Q115" s="129"/>
      <c r="R115" s="129"/>
      <c r="S115" s="129"/>
      <c r="T115" s="129"/>
      <c r="U115" s="129"/>
      <c r="V115" s="129"/>
      <c r="W115" s="129"/>
    </row>
    <row r="116" spans="17:23" ht="18.75">
      <c r="Q116" s="129"/>
      <c r="R116" s="129"/>
      <c r="S116" s="129"/>
      <c r="T116" s="129"/>
      <c r="U116" s="129"/>
      <c r="V116" s="129"/>
      <c r="W116" s="129"/>
    </row>
    <row r="117" spans="17:23" ht="18.75">
      <c r="Q117" s="129"/>
      <c r="R117" s="129"/>
      <c r="S117" s="129"/>
      <c r="T117" s="129"/>
      <c r="U117" s="129"/>
      <c r="V117" s="129"/>
      <c r="W117" s="129"/>
    </row>
    <row r="118" spans="17:23" ht="18.75">
      <c r="Q118" s="129"/>
      <c r="R118" s="129"/>
      <c r="S118" s="129"/>
      <c r="T118" s="129"/>
      <c r="U118" s="129"/>
      <c r="V118" s="129"/>
      <c r="W118" s="129"/>
    </row>
    <row r="119" spans="17:23" ht="18.75">
      <c r="Q119" s="129"/>
      <c r="R119" s="129"/>
      <c r="S119" s="129"/>
      <c r="T119" s="129"/>
      <c r="U119" s="129"/>
      <c r="V119" s="129"/>
      <c r="W119" s="129"/>
    </row>
    <row r="120" spans="17:23" ht="18.75">
      <c r="Q120" s="129"/>
      <c r="R120" s="129"/>
      <c r="S120" s="129"/>
      <c r="T120" s="129"/>
      <c r="U120" s="129"/>
      <c r="V120" s="129"/>
      <c r="W120" s="129"/>
    </row>
    <row r="121" spans="17:23" ht="18.75">
      <c r="Q121" s="129"/>
      <c r="R121" s="129"/>
      <c r="S121" s="129"/>
      <c r="T121" s="129"/>
      <c r="U121" s="129"/>
      <c r="V121" s="129"/>
      <c r="W121" s="129"/>
    </row>
    <row r="122" spans="17:23" ht="18.75">
      <c r="Q122" s="129"/>
      <c r="R122" s="129"/>
      <c r="S122" s="129"/>
      <c r="T122" s="129"/>
      <c r="U122" s="129"/>
      <c r="V122" s="129"/>
      <c r="W122" s="129"/>
    </row>
    <row r="123" spans="17:23" ht="18.75">
      <c r="Q123" s="129"/>
      <c r="R123" s="129"/>
      <c r="S123" s="129"/>
      <c r="T123" s="129"/>
      <c r="U123" s="129"/>
      <c r="V123" s="129"/>
      <c r="W123" s="129"/>
    </row>
    <row r="124" spans="17:23" ht="18.75">
      <c r="Q124" s="129"/>
      <c r="R124" s="129"/>
      <c r="S124" s="129"/>
      <c r="T124" s="129"/>
      <c r="U124" s="129"/>
      <c r="V124" s="129"/>
      <c r="W124" s="129"/>
    </row>
    <row r="125" spans="17:23" ht="18.75">
      <c r="Q125" s="129"/>
      <c r="R125" s="129"/>
      <c r="S125" s="129"/>
      <c r="T125" s="129"/>
      <c r="U125" s="129"/>
      <c r="V125" s="129"/>
      <c r="W125" s="129"/>
    </row>
    <row r="126" spans="17:23" ht="18.75">
      <c r="Q126" s="129"/>
      <c r="R126" s="129"/>
      <c r="S126" s="129"/>
      <c r="T126" s="129"/>
      <c r="U126" s="129"/>
      <c r="V126" s="129"/>
      <c r="W126" s="129"/>
    </row>
    <row r="127" spans="17:23" ht="18.75">
      <c r="Q127" s="129"/>
      <c r="R127" s="129"/>
      <c r="S127" s="129"/>
      <c r="T127" s="129"/>
      <c r="U127" s="129"/>
      <c r="V127" s="129"/>
      <c r="W127" s="129"/>
    </row>
    <row r="128" spans="17:23" ht="18.75">
      <c r="Q128" s="129"/>
      <c r="R128" s="129"/>
      <c r="S128" s="129"/>
      <c r="T128" s="129"/>
      <c r="U128" s="129"/>
      <c r="V128" s="129"/>
      <c r="W128" s="129"/>
    </row>
    <row r="129" spans="17:23" ht="18.75">
      <c r="Q129" s="129"/>
      <c r="R129" s="129"/>
      <c r="S129" s="129"/>
      <c r="T129" s="129"/>
      <c r="U129" s="129"/>
      <c r="V129" s="129"/>
      <c r="W129" s="129"/>
    </row>
    <row r="130" spans="17:23" ht="18.75">
      <c r="Q130" s="129"/>
      <c r="R130" s="129"/>
      <c r="S130" s="129"/>
      <c r="T130" s="129"/>
      <c r="U130" s="129"/>
      <c r="V130" s="129"/>
      <c r="W130" s="129"/>
    </row>
    <row r="131" spans="17:23" ht="18.75">
      <c r="Q131" s="129"/>
      <c r="R131" s="129"/>
      <c r="S131" s="129"/>
      <c r="T131" s="129"/>
      <c r="U131" s="129"/>
      <c r="V131" s="129"/>
      <c r="W131" s="129"/>
    </row>
    <row r="132" spans="17:23" ht="18.75">
      <c r="Q132" s="129"/>
      <c r="R132" s="129"/>
      <c r="S132" s="129"/>
      <c r="T132" s="129"/>
      <c r="U132" s="129"/>
      <c r="V132" s="129"/>
      <c r="W132" s="129"/>
    </row>
    <row r="133" spans="17:23" ht="18.75">
      <c r="Q133" s="129"/>
      <c r="R133" s="129"/>
      <c r="S133" s="129"/>
      <c r="T133" s="129"/>
      <c r="U133" s="129"/>
      <c r="V133" s="129"/>
      <c r="W133" s="129"/>
    </row>
    <row r="134" spans="17:23" ht="18.75">
      <c r="Q134" s="129"/>
      <c r="R134" s="129"/>
      <c r="S134" s="129"/>
      <c r="T134" s="129"/>
      <c r="U134" s="129"/>
      <c r="V134" s="129"/>
      <c r="W134" s="129"/>
    </row>
    <row r="135" spans="17:23" ht="18.75">
      <c r="Q135" s="129"/>
      <c r="R135" s="129"/>
      <c r="S135" s="129"/>
      <c r="T135" s="129"/>
      <c r="U135" s="129"/>
      <c r="V135" s="129"/>
      <c r="W135" s="129"/>
    </row>
    <row r="136" spans="17:23" ht="18.75">
      <c r="Q136" s="129"/>
      <c r="R136" s="129"/>
      <c r="S136" s="129"/>
      <c r="T136" s="129"/>
      <c r="U136" s="129"/>
      <c r="V136" s="129"/>
      <c r="W136" s="129"/>
    </row>
    <row r="137" spans="17:23" ht="18.75">
      <c r="Q137" s="129"/>
      <c r="R137" s="129"/>
      <c r="S137" s="129"/>
      <c r="T137" s="129"/>
      <c r="U137" s="129"/>
      <c r="V137" s="129"/>
      <c r="W137" s="129"/>
    </row>
    <row r="138" spans="17:23" ht="18.75">
      <c r="Q138" s="129"/>
      <c r="R138" s="129"/>
      <c r="S138" s="129"/>
      <c r="T138" s="129"/>
      <c r="U138" s="129"/>
      <c r="V138" s="129"/>
      <c r="W138" s="129"/>
    </row>
    <row r="139" spans="17:23" ht="18.75">
      <c r="Q139" s="129"/>
      <c r="R139" s="129"/>
      <c r="S139" s="129"/>
      <c r="T139" s="129"/>
      <c r="U139" s="129"/>
      <c r="V139" s="129"/>
      <c r="W139" s="129"/>
    </row>
    <row r="140" spans="17:23" ht="18.75">
      <c r="Q140" s="129"/>
      <c r="R140" s="129"/>
      <c r="S140" s="129"/>
      <c r="T140" s="129"/>
      <c r="U140" s="129"/>
      <c r="V140" s="129"/>
      <c r="W140" s="129"/>
    </row>
    <row r="141" spans="17:23" ht="18.75">
      <c r="Q141" s="129"/>
      <c r="R141" s="129"/>
      <c r="S141" s="129"/>
      <c r="T141" s="129"/>
      <c r="U141" s="129"/>
      <c r="V141" s="129"/>
      <c r="W141" s="129"/>
    </row>
    <row r="142" spans="17:23" ht="18.75">
      <c r="Q142" s="129"/>
      <c r="R142" s="129"/>
      <c r="S142" s="129"/>
      <c r="T142" s="129"/>
      <c r="U142" s="129"/>
      <c r="V142" s="129"/>
      <c r="W142" s="129"/>
    </row>
    <row r="143" spans="17:23" ht="18.75">
      <c r="Q143" s="129"/>
      <c r="R143" s="129"/>
      <c r="S143" s="129"/>
      <c r="T143" s="129"/>
      <c r="U143" s="129"/>
      <c r="V143" s="129"/>
      <c r="W143" s="129"/>
    </row>
    <row r="144" spans="17:23" ht="18.75">
      <c r="Q144" s="129"/>
      <c r="R144" s="129"/>
      <c r="S144" s="129"/>
      <c r="T144" s="129"/>
      <c r="U144" s="129"/>
      <c r="V144" s="129"/>
      <c r="W144" s="129"/>
    </row>
    <row r="145" spans="17:23" ht="18.75">
      <c r="Q145" s="129"/>
      <c r="R145" s="129"/>
      <c r="S145" s="129"/>
      <c r="T145" s="129"/>
      <c r="U145" s="129"/>
      <c r="V145" s="129"/>
      <c r="W145" s="129"/>
    </row>
    <row r="146" spans="17:23" ht="18.75">
      <c r="Q146" s="129"/>
      <c r="R146" s="129"/>
      <c r="S146" s="129"/>
      <c r="T146" s="129"/>
      <c r="U146" s="129"/>
      <c r="V146" s="129"/>
      <c r="W146" s="129"/>
    </row>
    <row r="147" spans="17:23" ht="18.75">
      <c r="Q147" s="129"/>
      <c r="R147" s="129"/>
      <c r="S147" s="129"/>
      <c r="T147" s="129"/>
      <c r="U147" s="129"/>
      <c r="V147" s="129"/>
      <c r="W147" s="129"/>
    </row>
    <row r="148" spans="17:23" ht="18.75">
      <c r="Q148" s="129"/>
      <c r="R148" s="129"/>
      <c r="S148" s="129"/>
      <c r="T148" s="129"/>
      <c r="U148" s="129"/>
      <c r="V148" s="129"/>
      <c r="W148" s="129"/>
    </row>
    <row r="149" spans="17:23" ht="18.75">
      <c r="Q149" s="129"/>
      <c r="R149" s="129"/>
      <c r="S149" s="129"/>
      <c r="T149" s="129"/>
      <c r="U149" s="129"/>
      <c r="V149" s="129"/>
      <c r="W149" s="129"/>
    </row>
    <row r="150" spans="17:23" ht="18.75">
      <c r="Q150" s="129"/>
      <c r="R150" s="129"/>
      <c r="S150" s="129"/>
      <c r="T150" s="129"/>
      <c r="U150" s="129"/>
      <c r="V150" s="129"/>
      <c r="W150" s="129"/>
    </row>
    <row r="151" spans="17:23" ht="18.75">
      <c r="Q151" s="129"/>
      <c r="R151" s="129"/>
      <c r="S151" s="129"/>
      <c r="T151" s="129"/>
      <c r="U151" s="129"/>
      <c r="V151" s="129"/>
      <c r="W151" s="129"/>
    </row>
    <row r="152" spans="17:23" ht="18.75">
      <c r="Q152" s="129"/>
      <c r="R152" s="129"/>
      <c r="S152" s="129"/>
      <c r="T152" s="129"/>
      <c r="U152" s="129"/>
      <c r="V152" s="129"/>
      <c r="W152" s="129"/>
    </row>
    <row r="153" spans="17:23" ht="18.75">
      <c r="Q153" s="129"/>
      <c r="R153" s="129"/>
      <c r="S153" s="129"/>
      <c r="T153" s="129"/>
      <c r="U153" s="129"/>
      <c r="V153" s="129"/>
      <c r="W153" s="129"/>
    </row>
    <row r="154" spans="17:23" ht="18.75">
      <c r="Q154" s="129"/>
      <c r="R154" s="129"/>
      <c r="S154" s="129"/>
      <c r="T154" s="129"/>
      <c r="U154" s="129"/>
      <c r="V154" s="129"/>
      <c r="W154" s="129"/>
    </row>
    <row r="155" spans="17:23" ht="18.75">
      <c r="Q155" s="129"/>
      <c r="R155" s="129"/>
      <c r="S155" s="129"/>
      <c r="T155" s="129"/>
      <c r="U155" s="129"/>
      <c r="V155" s="129"/>
      <c r="W155" s="129"/>
    </row>
    <row r="156" spans="17:23" ht="18.75">
      <c r="Q156" s="129"/>
      <c r="R156" s="129"/>
      <c r="S156" s="129"/>
      <c r="T156" s="129"/>
      <c r="U156" s="129"/>
      <c r="V156" s="129"/>
      <c r="W156" s="129"/>
    </row>
    <row r="157" spans="17:23" ht="18.75">
      <c r="Q157" s="129"/>
      <c r="R157" s="129"/>
      <c r="S157" s="129"/>
      <c r="T157" s="129"/>
      <c r="U157" s="129"/>
      <c r="V157" s="129"/>
      <c r="W157" s="129"/>
    </row>
    <row r="158" spans="17:23" ht="18.75">
      <c r="Q158" s="129"/>
      <c r="R158" s="129"/>
      <c r="S158" s="129"/>
      <c r="T158" s="129"/>
      <c r="U158" s="129"/>
      <c r="V158" s="129"/>
      <c r="W158" s="129"/>
    </row>
    <row r="159" spans="17:23" ht="18.75">
      <c r="Q159" s="129"/>
      <c r="R159" s="129"/>
      <c r="S159" s="129"/>
      <c r="T159" s="129"/>
      <c r="U159" s="129"/>
      <c r="V159" s="129"/>
      <c r="W159" s="129"/>
    </row>
    <row r="160" spans="17:23" ht="18.75">
      <c r="Q160" s="129"/>
      <c r="R160" s="129"/>
      <c r="S160" s="129"/>
      <c r="T160" s="129"/>
      <c r="U160" s="129"/>
      <c r="V160" s="129"/>
      <c r="W160" s="129"/>
    </row>
    <row r="161" spans="17:23" ht="18.75">
      <c r="Q161" s="129"/>
      <c r="R161" s="129"/>
      <c r="S161" s="129"/>
      <c r="T161" s="129"/>
      <c r="U161" s="129"/>
      <c r="V161" s="129"/>
      <c r="W161" s="129"/>
    </row>
    <row r="162" spans="17:23" ht="18.75">
      <c r="Q162" s="129"/>
      <c r="R162" s="129"/>
      <c r="S162" s="129"/>
      <c r="T162" s="129"/>
      <c r="U162" s="129"/>
      <c r="V162" s="129"/>
      <c r="W162" s="129"/>
    </row>
    <row r="163" spans="17:23" ht="18.75">
      <c r="Q163" s="129"/>
      <c r="R163" s="129"/>
      <c r="S163" s="129"/>
      <c r="T163" s="129"/>
      <c r="U163" s="129"/>
      <c r="V163" s="129"/>
      <c r="W163" s="129"/>
    </row>
    <row r="164" spans="17:23" ht="18.75">
      <c r="Q164" s="129"/>
      <c r="R164" s="129"/>
      <c r="S164" s="129"/>
      <c r="T164" s="129"/>
      <c r="U164" s="129"/>
      <c r="V164" s="129"/>
      <c r="W164" s="129"/>
    </row>
    <row r="165" spans="17:23" ht="18.75">
      <c r="Q165" s="129"/>
      <c r="R165" s="129"/>
      <c r="S165" s="129"/>
      <c r="T165" s="129"/>
      <c r="U165" s="129"/>
      <c r="V165" s="129"/>
      <c r="W165" s="129"/>
    </row>
    <row r="166" spans="17:23" ht="18.75">
      <c r="Q166" s="129"/>
      <c r="R166" s="129"/>
      <c r="S166" s="129"/>
      <c r="T166" s="129"/>
      <c r="U166" s="129"/>
      <c r="V166" s="129"/>
      <c r="W166" s="129"/>
    </row>
    <row r="167" spans="17:23" ht="18.75">
      <c r="Q167" s="129"/>
      <c r="R167" s="129"/>
      <c r="S167" s="129"/>
      <c r="T167" s="129"/>
      <c r="U167" s="129"/>
      <c r="V167" s="129"/>
      <c r="W167" s="129"/>
    </row>
    <row r="168" spans="17:23" ht="18.75">
      <c r="Q168" s="129"/>
      <c r="R168" s="129"/>
      <c r="S168" s="129"/>
      <c r="T168" s="129"/>
      <c r="U168" s="129"/>
      <c r="V168" s="129"/>
      <c r="W168" s="129"/>
    </row>
    <row r="169" spans="17:23" ht="18.75">
      <c r="Q169" s="129"/>
      <c r="R169" s="129"/>
      <c r="S169" s="129"/>
      <c r="T169" s="129"/>
      <c r="U169" s="129"/>
      <c r="V169" s="129"/>
      <c r="W169" s="129"/>
    </row>
    <row r="170" spans="17:23" ht="18.75">
      <c r="Q170" s="129"/>
      <c r="R170" s="129"/>
      <c r="S170" s="129"/>
      <c r="T170" s="129"/>
      <c r="U170" s="129"/>
      <c r="V170" s="129"/>
      <c r="W170" s="129"/>
    </row>
    <row r="171" spans="17:23" ht="18.75">
      <c r="Q171" s="129"/>
      <c r="R171" s="129"/>
      <c r="S171" s="129"/>
      <c r="T171" s="129"/>
      <c r="U171" s="129"/>
      <c r="V171" s="129"/>
      <c r="W171" s="129"/>
    </row>
    <row r="172" spans="17:23" ht="18.75">
      <c r="Q172" s="129"/>
      <c r="R172" s="129"/>
      <c r="S172" s="129"/>
      <c r="T172" s="129"/>
      <c r="U172" s="129"/>
      <c r="V172" s="129"/>
      <c r="W172" s="129"/>
    </row>
    <row r="173" spans="17:23" ht="18.75">
      <c r="Q173" s="129"/>
      <c r="R173" s="129"/>
      <c r="S173" s="129"/>
      <c r="T173" s="129"/>
      <c r="U173" s="129"/>
      <c r="V173" s="129"/>
      <c r="W173" s="129"/>
    </row>
    <row r="174" spans="17:23" ht="18.75">
      <c r="Q174" s="129"/>
      <c r="R174" s="129"/>
      <c r="S174" s="129"/>
      <c r="T174" s="129"/>
      <c r="U174" s="129"/>
      <c r="V174" s="129"/>
      <c r="W174" s="129"/>
    </row>
    <row r="175" spans="17:23" ht="18.75">
      <c r="Q175" s="129"/>
      <c r="R175" s="129"/>
      <c r="S175" s="129"/>
      <c r="T175" s="129"/>
      <c r="U175" s="129"/>
      <c r="V175" s="129"/>
      <c r="W175" s="129"/>
    </row>
    <row r="176" spans="17:23" ht="18.75">
      <c r="Q176" s="129"/>
      <c r="R176" s="129"/>
      <c r="S176" s="129"/>
      <c r="T176" s="129"/>
      <c r="U176" s="129"/>
      <c r="V176" s="129"/>
      <c r="W176" s="129"/>
    </row>
    <row r="177" spans="17:23" ht="18.75">
      <c r="Q177" s="129"/>
      <c r="R177" s="129"/>
      <c r="S177" s="129"/>
      <c r="T177" s="129"/>
      <c r="U177" s="129"/>
      <c r="V177" s="129"/>
      <c r="W177" s="129"/>
    </row>
    <row r="178" spans="17:23" ht="18.75">
      <c r="Q178" s="129"/>
      <c r="R178" s="129"/>
      <c r="S178" s="129"/>
      <c r="T178" s="129"/>
      <c r="U178" s="129"/>
      <c r="V178" s="129"/>
      <c r="W178" s="129"/>
    </row>
    <row r="179" spans="17:23" ht="18.75">
      <c r="Q179" s="129"/>
      <c r="R179" s="129"/>
      <c r="S179" s="129"/>
      <c r="T179" s="129"/>
      <c r="U179" s="129"/>
      <c r="V179" s="129"/>
      <c r="W179" s="129"/>
    </row>
    <row r="180" spans="17:23" ht="18.75">
      <c r="Q180" s="129"/>
      <c r="R180" s="129"/>
      <c r="S180" s="129"/>
      <c r="T180" s="129"/>
      <c r="U180" s="129"/>
      <c r="V180" s="129"/>
      <c r="W180" s="129"/>
    </row>
    <row r="181" spans="17:23" ht="18.75">
      <c r="Q181" s="129"/>
      <c r="R181" s="129"/>
      <c r="S181" s="129"/>
      <c r="T181" s="129"/>
      <c r="U181" s="129"/>
      <c r="V181" s="129"/>
      <c r="W181" s="129"/>
    </row>
    <row r="182" spans="17:23" ht="18.75">
      <c r="Q182" s="129"/>
      <c r="R182" s="129"/>
      <c r="S182" s="129"/>
      <c r="T182" s="129"/>
      <c r="U182" s="129"/>
      <c r="V182" s="129"/>
      <c r="W182" s="129"/>
    </row>
    <row r="183" spans="17:23" ht="18.75">
      <c r="Q183" s="129"/>
      <c r="R183" s="129"/>
      <c r="S183" s="129"/>
      <c r="T183" s="129"/>
      <c r="U183" s="129"/>
      <c r="V183" s="129"/>
      <c r="W183" s="129"/>
    </row>
    <row r="184" spans="17:23" ht="18.75">
      <c r="Q184" s="129"/>
      <c r="R184" s="129"/>
      <c r="S184" s="129"/>
      <c r="T184" s="129"/>
      <c r="U184" s="129"/>
      <c r="V184" s="129"/>
      <c r="W184" s="129"/>
    </row>
    <row r="185" spans="17:23" ht="18.75">
      <c r="Q185" s="129"/>
      <c r="R185" s="129"/>
      <c r="S185" s="129"/>
      <c r="T185" s="129"/>
      <c r="U185" s="129"/>
      <c r="V185" s="129"/>
      <c r="W185" s="129"/>
    </row>
    <row r="186" spans="17:23" ht="18.75">
      <c r="Q186" s="129"/>
      <c r="R186" s="129"/>
      <c r="S186" s="129"/>
      <c r="T186" s="129"/>
      <c r="U186" s="129"/>
      <c r="V186" s="129"/>
      <c r="W186" s="129"/>
    </row>
    <row r="187" spans="17:23" ht="18.75">
      <c r="Q187" s="129"/>
      <c r="R187" s="129"/>
      <c r="S187" s="129"/>
      <c r="T187" s="129"/>
      <c r="U187" s="129"/>
      <c r="V187" s="129"/>
      <c r="W187" s="129"/>
    </row>
    <row r="188" spans="17:23" ht="18.75">
      <c r="Q188" s="129"/>
      <c r="R188" s="129"/>
      <c r="S188" s="129"/>
      <c r="T188" s="129"/>
      <c r="U188" s="129"/>
      <c r="V188" s="129"/>
      <c r="W188" s="129"/>
    </row>
    <row r="189" spans="17:23" ht="18.75">
      <c r="Q189" s="129"/>
      <c r="R189" s="129"/>
      <c r="S189" s="129"/>
      <c r="T189" s="129"/>
      <c r="U189" s="129"/>
      <c r="V189" s="129"/>
      <c r="W189" s="129"/>
    </row>
    <row r="190" spans="17:23" ht="18.75">
      <c r="Q190" s="129"/>
      <c r="R190" s="129"/>
      <c r="S190" s="129"/>
      <c r="T190" s="129"/>
      <c r="U190" s="129"/>
      <c r="V190" s="129"/>
      <c r="W190" s="129"/>
    </row>
    <row r="191" spans="17:23" ht="18.75">
      <c r="Q191" s="129"/>
      <c r="R191" s="129"/>
      <c r="S191" s="129"/>
      <c r="T191" s="129"/>
      <c r="U191" s="129"/>
      <c r="V191" s="129"/>
      <c r="W191" s="129"/>
    </row>
    <row r="192" spans="17:23" ht="18.75">
      <c r="Q192" s="129"/>
      <c r="R192" s="129"/>
      <c r="S192" s="129"/>
      <c r="T192" s="129"/>
      <c r="U192" s="129"/>
      <c r="V192" s="129"/>
      <c r="W192" s="129"/>
    </row>
    <row r="193" spans="17:23" ht="18.75">
      <c r="Q193" s="129"/>
      <c r="R193" s="129"/>
      <c r="S193" s="129"/>
      <c r="T193" s="129"/>
      <c r="U193" s="129"/>
      <c r="V193" s="129"/>
      <c r="W193" s="129"/>
    </row>
    <row r="194" spans="17:23" ht="18.75">
      <c r="Q194" s="129"/>
      <c r="R194" s="129"/>
      <c r="S194" s="129"/>
      <c r="T194" s="129"/>
      <c r="U194" s="129"/>
      <c r="V194" s="129"/>
      <c r="W194" s="129"/>
    </row>
    <row r="195" spans="17:23" ht="18.75">
      <c r="Q195" s="129"/>
      <c r="R195" s="129"/>
      <c r="S195" s="129"/>
      <c r="T195" s="129"/>
      <c r="U195" s="129"/>
      <c r="V195" s="129"/>
      <c r="W195" s="129"/>
    </row>
    <row r="196" spans="17:23" ht="18.75">
      <c r="Q196" s="129"/>
      <c r="R196" s="129"/>
      <c r="S196" s="129"/>
      <c r="T196" s="129"/>
      <c r="U196" s="129"/>
      <c r="V196" s="129"/>
      <c r="W196" s="129"/>
    </row>
    <row r="197" spans="17:23" ht="18.75">
      <c r="Q197" s="129"/>
      <c r="R197" s="129"/>
      <c r="S197" s="129"/>
      <c r="T197" s="129"/>
      <c r="U197" s="129"/>
      <c r="V197" s="129"/>
      <c r="W197" s="129"/>
    </row>
    <row r="198" spans="17:23" ht="18.75">
      <c r="Q198" s="129"/>
      <c r="R198" s="129"/>
      <c r="S198" s="129"/>
      <c r="T198" s="129"/>
      <c r="U198" s="129"/>
      <c r="V198" s="129"/>
      <c r="W198" s="129"/>
    </row>
    <row r="199" spans="17:23" ht="18.75">
      <c r="Q199" s="129"/>
      <c r="R199" s="129"/>
      <c r="S199" s="129"/>
      <c r="T199" s="129"/>
      <c r="U199" s="129"/>
      <c r="V199" s="129"/>
      <c r="W199" s="129"/>
    </row>
    <row r="200" spans="17:23" ht="18.75">
      <c r="Q200" s="129"/>
      <c r="R200" s="129"/>
      <c r="S200" s="129"/>
      <c r="T200" s="129"/>
      <c r="U200" s="129"/>
      <c r="V200" s="129"/>
      <c r="W200" s="129"/>
    </row>
    <row r="201" spans="17:23" ht="18.75">
      <c r="Q201" s="129"/>
      <c r="R201" s="129"/>
      <c r="S201" s="129"/>
      <c r="T201" s="129"/>
      <c r="U201" s="129"/>
      <c r="V201" s="129"/>
      <c r="W201" s="129"/>
    </row>
    <row r="202" spans="17:23" ht="18.75">
      <c r="Q202" s="129"/>
      <c r="R202" s="129"/>
      <c r="S202" s="129"/>
      <c r="T202" s="129"/>
      <c r="U202" s="129"/>
      <c r="V202" s="129"/>
      <c r="W202" s="129"/>
    </row>
    <row r="203" spans="17:23" ht="18.75">
      <c r="Q203" s="129"/>
      <c r="R203" s="129"/>
      <c r="S203" s="129"/>
      <c r="T203" s="129"/>
      <c r="U203" s="129"/>
      <c r="V203" s="129"/>
      <c r="W203" s="129"/>
    </row>
    <row r="204" spans="17:23" ht="18.75">
      <c r="Q204" s="129"/>
      <c r="R204" s="129"/>
      <c r="S204" s="129"/>
      <c r="T204" s="129"/>
      <c r="U204" s="129"/>
      <c r="V204" s="129"/>
      <c r="W204" s="129"/>
    </row>
    <row r="205" spans="17:23" ht="18.75">
      <c r="Q205" s="129"/>
      <c r="R205" s="129"/>
      <c r="S205" s="129"/>
      <c r="T205" s="129"/>
      <c r="U205" s="129"/>
      <c r="V205" s="129"/>
      <c r="W205" s="129"/>
    </row>
    <row r="206" spans="17:23" ht="18.75">
      <c r="Q206" s="129"/>
      <c r="R206" s="129"/>
      <c r="S206" s="129"/>
      <c r="T206" s="129"/>
      <c r="U206" s="129"/>
      <c r="V206" s="129"/>
      <c r="W206" s="129"/>
    </row>
    <row r="207" spans="17:23" ht="18.75">
      <c r="Q207" s="129"/>
      <c r="R207" s="129"/>
      <c r="S207" s="129"/>
      <c r="T207" s="129"/>
      <c r="U207" s="129"/>
      <c r="V207" s="129"/>
      <c r="W207" s="129"/>
    </row>
    <row r="208" spans="17:23" ht="18.75">
      <c r="Q208" s="129"/>
      <c r="R208" s="129"/>
      <c r="S208" s="129"/>
      <c r="T208" s="129"/>
      <c r="U208" s="129"/>
      <c r="V208" s="129"/>
      <c r="W208" s="129"/>
    </row>
    <row r="209" spans="17:23" ht="18.75">
      <c r="Q209" s="129"/>
      <c r="R209" s="129"/>
      <c r="S209" s="129"/>
      <c r="T209" s="129"/>
      <c r="U209" s="129"/>
      <c r="V209" s="129"/>
      <c r="W209" s="129"/>
    </row>
    <row r="210" spans="17:23" ht="18.75">
      <c r="Q210" s="129"/>
      <c r="R210" s="129"/>
      <c r="S210" s="129"/>
      <c r="T210" s="129"/>
      <c r="U210" s="129"/>
      <c r="V210" s="129"/>
      <c r="W210" s="129"/>
    </row>
    <row r="211" spans="17:23" ht="18.75">
      <c r="Q211" s="129"/>
      <c r="R211" s="129"/>
      <c r="S211" s="129"/>
      <c r="T211" s="129"/>
      <c r="U211" s="129"/>
      <c r="V211" s="129"/>
      <c r="W211" s="129"/>
    </row>
    <row r="212" spans="17:23" ht="18.75">
      <c r="Q212" s="129"/>
      <c r="R212" s="129"/>
      <c r="S212" s="129"/>
      <c r="T212" s="129"/>
      <c r="U212" s="129"/>
      <c r="V212" s="129"/>
      <c r="W212" s="129"/>
    </row>
    <row r="213" spans="17:23" ht="18.75">
      <c r="Q213" s="129"/>
      <c r="R213" s="129"/>
      <c r="S213" s="129"/>
      <c r="T213" s="129"/>
      <c r="U213" s="129"/>
      <c r="V213" s="129"/>
      <c r="W213" s="129"/>
    </row>
    <row r="214" spans="17:23" ht="18.75">
      <c r="Q214" s="129"/>
      <c r="R214" s="129"/>
      <c r="S214" s="129"/>
      <c r="T214" s="129"/>
      <c r="U214" s="129"/>
      <c r="V214" s="129"/>
      <c r="W214" s="129"/>
    </row>
    <row r="215" spans="17:23" ht="18.75">
      <c r="Q215" s="129"/>
      <c r="R215" s="129"/>
      <c r="S215" s="129"/>
      <c r="T215" s="129"/>
      <c r="U215" s="129"/>
      <c r="V215" s="129"/>
      <c r="W215" s="129"/>
    </row>
    <row r="216" spans="17:23" ht="18.75">
      <c r="Q216" s="129"/>
      <c r="R216" s="129"/>
      <c r="S216" s="129"/>
      <c r="T216" s="129"/>
      <c r="U216" s="129"/>
      <c r="V216" s="129"/>
      <c r="W216" s="129"/>
    </row>
    <row r="217" spans="17:23" ht="18.75">
      <c r="Q217" s="129"/>
      <c r="R217" s="129"/>
      <c r="S217" s="129"/>
      <c r="T217" s="129"/>
      <c r="U217" s="129"/>
      <c r="V217" s="129"/>
      <c r="W217" s="129"/>
    </row>
    <row r="218" spans="17:23" ht="18.75">
      <c r="Q218" s="129"/>
      <c r="R218" s="129"/>
      <c r="S218" s="129"/>
      <c r="T218" s="129"/>
      <c r="U218" s="129"/>
      <c r="V218" s="129"/>
      <c r="W218" s="129"/>
    </row>
    <row r="219" spans="17:23" ht="18.75">
      <c r="Q219" s="129"/>
      <c r="R219" s="129"/>
      <c r="S219" s="129"/>
      <c r="T219" s="129"/>
      <c r="U219" s="129"/>
      <c r="V219" s="129"/>
      <c r="W219" s="129"/>
    </row>
    <row r="220" spans="17:23" ht="18.75">
      <c r="Q220" s="129"/>
      <c r="R220" s="129"/>
      <c r="S220" s="129"/>
      <c r="T220" s="129"/>
      <c r="U220" s="129"/>
      <c r="V220" s="129"/>
      <c r="W220" s="129"/>
    </row>
    <row r="221" spans="17:23" ht="18.75">
      <c r="Q221" s="129"/>
      <c r="R221" s="129"/>
      <c r="S221" s="129"/>
      <c r="T221" s="129"/>
      <c r="U221" s="129"/>
      <c r="V221" s="129"/>
      <c r="W221" s="129"/>
    </row>
    <row r="222" spans="17:23" ht="18.75">
      <c r="Q222" s="129"/>
      <c r="R222" s="129"/>
      <c r="S222" s="129"/>
      <c r="T222" s="129"/>
      <c r="U222" s="129"/>
      <c r="V222" s="129"/>
      <c r="W222" s="129"/>
    </row>
    <row r="223" spans="17:23" ht="18.75">
      <c r="Q223" s="129"/>
      <c r="R223" s="129"/>
      <c r="S223" s="129"/>
      <c r="T223" s="129"/>
      <c r="U223" s="129"/>
      <c r="V223" s="129"/>
      <c r="W223" s="129"/>
    </row>
    <row r="224" spans="17:23" ht="18.75">
      <c r="Q224" s="129"/>
      <c r="R224" s="129"/>
      <c r="S224" s="129"/>
      <c r="T224" s="129"/>
      <c r="U224" s="129"/>
      <c r="V224" s="129"/>
      <c r="W224" s="129"/>
    </row>
    <row r="225" spans="17:23" ht="18.75">
      <c r="Q225" s="129"/>
      <c r="R225" s="129"/>
      <c r="S225" s="129"/>
      <c r="T225" s="129"/>
      <c r="U225" s="129"/>
      <c r="V225" s="129"/>
      <c r="W225" s="129"/>
    </row>
    <row r="226" spans="17:23" ht="18.75">
      <c r="Q226" s="129"/>
      <c r="R226" s="129"/>
      <c r="S226" s="129"/>
      <c r="T226" s="129"/>
      <c r="U226" s="129"/>
      <c r="V226" s="129"/>
      <c r="W226" s="129"/>
    </row>
    <row r="227" spans="17:23" ht="18.75">
      <c r="Q227" s="129"/>
      <c r="R227" s="129"/>
      <c r="S227" s="129"/>
      <c r="T227" s="129"/>
      <c r="U227" s="129"/>
      <c r="V227" s="129"/>
      <c r="W227" s="129"/>
    </row>
    <row r="228" spans="17:23" ht="18.75">
      <c r="Q228" s="129"/>
      <c r="R228" s="129"/>
      <c r="S228" s="129"/>
      <c r="T228" s="129"/>
      <c r="U228" s="129"/>
      <c r="V228" s="129"/>
      <c r="W228" s="129"/>
    </row>
    <row r="229" spans="17:23" ht="18.75">
      <c r="Q229" s="129"/>
      <c r="R229" s="129"/>
      <c r="S229" s="129"/>
      <c r="T229" s="129"/>
      <c r="U229" s="129"/>
      <c r="V229" s="129"/>
      <c r="W229" s="129"/>
    </row>
    <row r="230" spans="17:23" ht="18.75">
      <c r="Q230" s="129"/>
      <c r="R230" s="129"/>
      <c r="S230" s="129"/>
      <c r="T230" s="129"/>
      <c r="U230" s="129"/>
      <c r="V230" s="129"/>
      <c r="W230" s="129"/>
    </row>
    <row r="231" spans="17:23" ht="18.75">
      <c r="Q231" s="129"/>
      <c r="R231" s="129"/>
      <c r="S231" s="129"/>
      <c r="T231" s="129"/>
      <c r="U231" s="129"/>
      <c r="V231" s="129"/>
      <c r="W231" s="129"/>
    </row>
    <row r="232" spans="17:23" ht="18.75">
      <c r="Q232" s="129"/>
      <c r="R232" s="129"/>
      <c r="S232" s="129"/>
      <c r="T232" s="129"/>
      <c r="U232" s="129"/>
      <c r="V232" s="129"/>
      <c r="W232" s="129"/>
    </row>
    <row r="233" spans="17:23" ht="18.75">
      <c r="Q233" s="129"/>
      <c r="R233" s="129"/>
      <c r="S233" s="129"/>
      <c r="T233" s="129"/>
      <c r="U233" s="129"/>
      <c r="V233" s="129"/>
      <c r="W233" s="129"/>
    </row>
    <row r="234" spans="17:23" ht="18.75">
      <c r="Q234" s="129"/>
      <c r="R234" s="129"/>
      <c r="S234" s="129"/>
      <c r="T234" s="129"/>
      <c r="U234" s="129"/>
      <c r="V234" s="129"/>
      <c r="W234" s="129"/>
    </row>
    <row r="235" spans="17:23" ht="18.75">
      <c r="Q235" s="129"/>
      <c r="R235" s="129"/>
      <c r="S235" s="129"/>
      <c r="T235" s="129"/>
      <c r="U235" s="129"/>
      <c r="V235" s="129"/>
      <c r="W235" s="129"/>
    </row>
    <row r="236" spans="17:23" ht="18.75">
      <c r="Q236" s="129"/>
      <c r="R236" s="129"/>
      <c r="S236" s="129"/>
      <c r="T236" s="129"/>
      <c r="U236" s="129"/>
      <c r="V236" s="129"/>
      <c r="W236" s="129"/>
    </row>
    <row r="237" spans="17:23" ht="18.75">
      <c r="Q237" s="129"/>
      <c r="R237" s="129"/>
      <c r="S237" s="129"/>
      <c r="T237" s="129"/>
      <c r="U237" s="129"/>
      <c r="V237" s="129"/>
      <c r="W237" s="129"/>
    </row>
    <row r="238" spans="17:23" ht="18.75">
      <c r="Q238" s="129"/>
      <c r="R238" s="129"/>
      <c r="S238" s="129"/>
      <c r="T238" s="129"/>
      <c r="U238" s="129"/>
      <c r="V238" s="129"/>
      <c r="W238" s="129"/>
    </row>
    <row r="239" spans="17:23" ht="18.75">
      <c r="Q239" s="129"/>
      <c r="R239" s="129"/>
      <c r="S239" s="129"/>
      <c r="T239" s="129"/>
      <c r="U239" s="129"/>
      <c r="V239" s="129"/>
      <c r="W239" s="129"/>
    </row>
    <row r="240" spans="17:23" ht="18.75">
      <c r="Q240" s="129"/>
      <c r="R240" s="129"/>
      <c r="S240" s="129"/>
      <c r="T240" s="129"/>
      <c r="U240" s="129"/>
      <c r="V240" s="129"/>
      <c r="W240" s="129"/>
    </row>
    <row r="241" spans="17:23" ht="18.75">
      <c r="Q241" s="129"/>
      <c r="R241" s="129"/>
      <c r="S241" s="129"/>
      <c r="T241" s="129"/>
      <c r="U241" s="129"/>
      <c r="V241" s="129"/>
      <c r="W241" s="129"/>
    </row>
    <row r="242" spans="17:23" ht="18.75">
      <c r="Q242" s="129"/>
      <c r="R242" s="129"/>
      <c r="S242" s="129"/>
      <c r="T242" s="129"/>
      <c r="U242" s="129"/>
      <c r="V242" s="129"/>
      <c r="W242" s="129"/>
    </row>
    <row r="243" spans="17:23" ht="18.75">
      <c r="Q243" s="129"/>
      <c r="R243" s="129"/>
      <c r="S243" s="129"/>
      <c r="T243" s="129"/>
      <c r="U243" s="129"/>
      <c r="V243" s="129"/>
      <c r="W243" s="129"/>
    </row>
    <row r="244" spans="17:23" ht="18.75">
      <c r="Q244" s="129"/>
      <c r="R244" s="129"/>
      <c r="S244" s="129"/>
      <c r="T244" s="129"/>
      <c r="U244" s="129"/>
      <c r="V244" s="129"/>
      <c r="W244" s="129"/>
    </row>
    <row r="245" spans="17:23" ht="18.75">
      <c r="Q245" s="129"/>
      <c r="R245" s="129"/>
      <c r="S245" s="129"/>
      <c r="T245" s="129"/>
      <c r="U245" s="129"/>
      <c r="V245" s="129"/>
      <c r="W245" s="129"/>
    </row>
    <row r="246" spans="17:23" ht="18.75">
      <c r="Q246" s="129"/>
      <c r="R246" s="129"/>
      <c r="S246" s="129"/>
      <c r="T246" s="129"/>
      <c r="U246" s="129"/>
      <c r="V246" s="129"/>
      <c r="W246" s="129"/>
    </row>
    <row r="247" spans="17:23" ht="18.75">
      <c r="Q247" s="129"/>
      <c r="R247" s="129"/>
      <c r="S247" s="129"/>
      <c r="T247" s="129"/>
      <c r="U247" s="129"/>
      <c r="V247" s="129"/>
      <c r="W247" s="129"/>
    </row>
    <row r="248" spans="17:23" ht="18.75">
      <c r="Q248" s="129"/>
      <c r="R248" s="129"/>
      <c r="S248" s="129"/>
      <c r="T248" s="129"/>
      <c r="U248" s="129"/>
      <c r="V248" s="129"/>
      <c r="W248" s="129"/>
    </row>
    <row r="249" spans="17:23" ht="18.75">
      <c r="Q249" s="129"/>
      <c r="R249" s="129"/>
      <c r="S249" s="129"/>
      <c r="T249" s="129"/>
      <c r="U249" s="129"/>
      <c r="V249" s="129"/>
      <c r="W249" s="129"/>
    </row>
    <row r="250" spans="17:23" ht="18.75">
      <c r="Q250" s="129"/>
      <c r="R250" s="129"/>
      <c r="S250" s="129"/>
      <c r="T250" s="129"/>
      <c r="U250" s="129"/>
      <c r="V250" s="129"/>
      <c r="W250" s="129"/>
    </row>
    <row r="251" spans="17:23" ht="18.75">
      <c r="Q251" s="129"/>
      <c r="R251" s="129"/>
      <c r="S251" s="129"/>
      <c r="T251" s="129"/>
      <c r="U251" s="129"/>
      <c r="V251" s="129"/>
      <c r="W251" s="129"/>
    </row>
    <row r="252" spans="17:23" ht="18.75">
      <c r="Q252" s="129"/>
      <c r="R252" s="129"/>
      <c r="S252" s="129"/>
      <c r="T252" s="129"/>
      <c r="U252" s="129"/>
      <c r="V252" s="129"/>
      <c r="W252" s="129"/>
    </row>
    <row r="253" spans="17:23" ht="18.75">
      <c r="Q253" s="129"/>
      <c r="R253" s="129"/>
      <c r="S253" s="129"/>
      <c r="T253" s="129"/>
      <c r="U253" s="129"/>
      <c r="V253" s="129"/>
      <c r="W253" s="129"/>
    </row>
    <row r="254" spans="17:23" ht="18.75">
      <c r="Q254" s="129"/>
      <c r="R254" s="129"/>
      <c r="S254" s="129"/>
      <c r="T254" s="129"/>
      <c r="U254" s="129"/>
      <c r="V254" s="129"/>
      <c r="W254" s="129"/>
    </row>
    <row r="255" spans="17:23" ht="18.75">
      <c r="Q255" s="129"/>
      <c r="R255" s="129"/>
      <c r="S255" s="129"/>
      <c r="T255" s="129"/>
      <c r="U255" s="129"/>
      <c r="V255" s="129"/>
      <c r="W255" s="129"/>
    </row>
    <row r="256" spans="17:23" ht="18.75">
      <c r="Q256" s="129"/>
      <c r="R256" s="129"/>
      <c r="S256" s="129"/>
      <c r="T256" s="129"/>
      <c r="U256" s="129"/>
      <c r="V256" s="129"/>
      <c r="W256" s="129"/>
    </row>
    <row r="257" spans="17:23" ht="18.75">
      <c r="Q257" s="129"/>
      <c r="R257" s="129"/>
      <c r="S257" s="129"/>
      <c r="T257" s="129"/>
      <c r="U257" s="129"/>
      <c r="V257" s="129"/>
      <c r="W257" s="129"/>
    </row>
    <row r="258" spans="17:23" ht="18.75">
      <c r="Q258" s="129"/>
      <c r="R258" s="129"/>
      <c r="S258" s="129"/>
      <c r="T258" s="129"/>
      <c r="U258" s="129"/>
      <c r="V258" s="129"/>
      <c r="W258" s="129"/>
    </row>
    <row r="259" spans="17:23" ht="18.75">
      <c r="Q259" s="129"/>
      <c r="R259" s="129"/>
      <c r="S259" s="129"/>
      <c r="T259" s="129"/>
      <c r="U259" s="129"/>
      <c r="V259" s="129"/>
      <c r="W259" s="129"/>
    </row>
    <row r="260" spans="17:23" ht="18.75">
      <c r="Q260" s="129"/>
      <c r="R260" s="129"/>
      <c r="S260" s="129"/>
      <c r="T260" s="129"/>
      <c r="U260" s="129"/>
      <c r="V260" s="129"/>
      <c r="W260" s="129"/>
    </row>
    <row r="261" spans="17:23" ht="18.75">
      <c r="Q261" s="129"/>
      <c r="R261" s="129"/>
      <c r="S261" s="129"/>
      <c r="T261" s="129"/>
      <c r="U261" s="129"/>
      <c r="V261" s="129"/>
      <c r="W261" s="129"/>
    </row>
    <row r="262" spans="17:23" ht="18.75">
      <c r="Q262" s="129"/>
      <c r="R262" s="129"/>
      <c r="S262" s="129"/>
      <c r="T262" s="129"/>
      <c r="U262" s="129"/>
      <c r="V262" s="129"/>
      <c r="W262" s="129"/>
    </row>
    <row r="263" spans="17:23" ht="18.75">
      <c r="Q263" s="129"/>
      <c r="R263" s="129"/>
      <c r="S263" s="129"/>
      <c r="T263" s="129"/>
      <c r="U263" s="129"/>
      <c r="V263" s="129"/>
      <c r="W263" s="129"/>
    </row>
    <row r="264" spans="17:23" ht="18.75">
      <c r="Q264" s="129"/>
      <c r="R264" s="129"/>
      <c r="S264" s="129"/>
      <c r="T264" s="129"/>
      <c r="U264" s="129"/>
      <c r="V264" s="129"/>
      <c r="W264" s="129"/>
    </row>
    <row r="265" spans="17:23" ht="18.75">
      <c r="Q265" s="129"/>
      <c r="R265" s="129"/>
      <c r="S265" s="129"/>
      <c r="T265" s="129"/>
      <c r="U265" s="129"/>
      <c r="V265" s="129"/>
      <c r="W265" s="129"/>
    </row>
    <row r="266" spans="17:23" ht="18.75">
      <c r="Q266" s="129"/>
      <c r="R266" s="129"/>
      <c r="S266" s="129"/>
      <c r="T266" s="129"/>
      <c r="U266" s="129"/>
      <c r="V266" s="129"/>
      <c r="W266" s="129"/>
    </row>
    <row r="267" spans="17:23" ht="18.75">
      <c r="Q267" s="129"/>
      <c r="R267" s="129"/>
      <c r="S267" s="129"/>
      <c r="T267" s="129"/>
      <c r="U267" s="129"/>
      <c r="V267" s="129"/>
      <c r="W267" s="129"/>
    </row>
    <row r="268" spans="17:23" ht="18.75">
      <c r="Q268" s="129"/>
      <c r="R268" s="129"/>
      <c r="S268" s="129"/>
      <c r="T268" s="129"/>
      <c r="U268" s="129"/>
      <c r="V268" s="129"/>
      <c r="W268" s="129"/>
    </row>
    <row r="269" spans="17:23" ht="18.75">
      <c r="Q269" s="129"/>
      <c r="R269" s="129"/>
      <c r="S269" s="129"/>
      <c r="T269" s="129"/>
      <c r="U269" s="129"/>
      <c r="V269" s="129"/>
      <c r="W269" s="129"/>
    </row>
    <row r="270" spans="17:23" ht="18.75">
      <c r="Q270" s="129"/>
      <c r="R270" s="129"/>
      <c r="S270" s="129"/>
      <c r="T270" s="129"/>
      <c r="U270" s="129"/>
      <c r="V270" s="129"/>
      <c r="W270" s="129"/>
    </row>
    <row r="271" spans="17:23" ht="18.75">
      <c r="Q271" s="129"/>
      <c r="R271" s="129"/>
      <c r="S271" s="129"/>
      <c r="T271" s="129"/>
      <c r="U271" s="129"/>
      <c r="V271" s="129"/>
      <c r="W271" s="129"/>
    </row>
    <row r="272" spans="17:23" ht="18.75">
      <c r="Q272" s="129"/>
      <c r="R272" s="129"/>
      <c r="S272" s="129"/>
      <c r="T272" s="129"/>
      <c r="U272" s="129"/>
      <c r="V272" s="129"/>
      <c r="W272" s="129"/>
    </row>
    <row r="273" spans="17:23" ht="18.75">
      <c r="Q273" s="129"/>
      <c r="R273" s="129"/>
      <c r="S273" s="129"/>
      <c r="T273" s="129"/>
      <c r="U273" s="129"/>
      <c r="V273" s="129"/>
      <c r="W273" s="129"/>
    </row>
    <row r="274" spans="17:23" ht="18.75">
      <c r="Q274" s="129"/>
      <c r="R274" s="129"/>
      <c r="S274" s="129"/>
      <c r="T274" s="129"/>
      <c r="U274" s="129"/>
      <c r="V274" s="129"/>
      <c r="W274" s="129"/>
    </row>
    <row r="275" spans="17:23" ht="18.75">
      <c r="Q275" s="129"/>
      <c r="R275" s="129"/>
      <c r="S275" s="129"/>
      <c r="T275" s="129"/>
      <c r="U275" s="129"/>
      <c r="V275" s="129"/>
      <c r="W275" s="129"/>
    </row>
    <row r="276" spans="17:23" ht="18.75">
      <c r="Q276" s="129"/>
      <c r="R276" s="129"/>
      <c r="S276" s="129"/>
      <c r="T276" s="129"/>
      <c r="U276" s="129"/>
      <c r="V276" s="129"/>
      <c r="W276" s="129"/>
    </row>
    <row r="277" spans="17:23" ht="18.75">
      <c r="Q277" s="129"/>
      <c r="R277" s="129"/>
      <c r="S277" s="129"/>
      <c r="T277" s="129"/>
      <c r="U277" s="129"/>
      <c r="V277" s="129"/>
      <c r="W277" s="129"/>
    </row>
    <row r="278" spans="17:23" ht="18.75">
      <c r="Q278" s="129"/>
      <c r="R278" s="129"/>
      <c r="S278" s="129"/>
      <c r="T278" s="129"/>
      <c r="U278" s="129"/>
      <c r="V278" s="129"/>
      <c r="W278" s="129"/>
    </row>
    <row r="279" spans="17:23" ht="18.75">
      <c r="Q279" s="129"/>
      <c r="R279" s="129"/>
      <c r="S279" s="129"/>
      <c r="T279" s="129"/>
      <c r="U279" s="129"/>
      <c r="V279" s="129"/>
      <c r="W279" s="129"/>
    </row>
    <row r="280" spans="17:23" ht="18.75">
      <c r="Q280" s="129"/>
      <c r="R280" s="129"/>
      <c r="S280" s="129"/>
      <c r="T280" s="129"/>
      <c r="U280" s="129"/>
      <c r="V280" s="129"/>
      <c r="W280" s="129"/>
    </row>
    <row r="281" spans="17:23" ht="18.75">
      <c r="Q281" s="129"/>
      <c r="R281" s="129"/>
      <c r="S281" s="129"/>
      <c r="T281" s="129"/>
      <c r="U281" s="129"/>
      <c r="V281" s="129"/>
      <c r="W281" s="129"/>
    </row>
    <row r="282" spans="17:23" ht="18.75">
      <c r="Q282" s="129"/>
      <c r="R282" s="129"/>
      <c r="S282" s="129"/>
      <c r="T282" s="129"/>
      <c r="U282" s="129"/>
      <c r="V282" s="129"/>
      <c r="W282" s="129"/>
    </row>
    <row r="283" spans="17:23" ht="18.75">
      <c r="Q283" s="129"/>
      <c r="R283" s="129"/>
      <c r="S283" s="129"/>
      <c r="T283" s="129"/>
      <c r="U283" s="129"/>
      <c r="V283" s="129"/>
      <c r="W283" s="129"/>
    </row>
    <row r="284" spans="17:23" ht="18.75">
      <c r="Q284" s="129"/>
      <c r="R284" s="129"/>
      <c r="S284" s="129"/>
      <c r="T284" s="129"/>
      <c r="U284" s="129"/>
      <c r="V284" s="129"/>
      <c r="W284" s="129"/>
    </row>
    <row r="285" spans="17:23" ht="18.75">
      <c r="Q285" s="129"/>
      <c r="R285" s="129"/>
      <c r="S285" s="129"/>
      <c r="T285" s="129"/>
      <c r="U285" s="129"/>
      <c r="V285" s="129"/>
      <c r="W285" s="129"/>
    </row>
    <row r="286" spans="17:23" ht="18.75">
      <c r="Q286" s="129"/>
      <c r="R286" s="129"/>
      <c r="S286" s="129"/>
      <c r="T286" s="129"/>
      <c r="U286" s="129"/>
      <c r="V286" s="129"/>
      <c r="W286" s="129"/>
    </row>
    <row r="287" spans="17:23" ht="18.75">
      <c r="Q287" s="129"/>
      <c r="R287" s="129"/>
      <c r="S287" s="129"/>
      <c r="T287" s="129"/>
      <c r="U287" s="129"/>
      <c r="V287" s="129"/>
      <c r="W287" s="129"/>
    </row>
    <row r="288" spans="17:23" ht="18.75">
      <c r="Q288" s="129"/>
      <c r="R288" s="129"/>
      <c r="S288" s="129"/>
      <c r="T288" s="129"/>
      <c r="U288" s="129"/>
      <c r="V288" s="129"/>
      <c r="W288" s="129"/>
    </row>
    <row r="289" spans="17:23" ht="18.75">
      <c r="Q289" s="129"/>
      <c r="R289" s="129"/>
      <c r="S289" s="129"/>
      <c r="T289" s="129"/>
      <c r="U289" s="129"/>
      <c r="V289" s="129"/>
      <c r="W289" s="129"/>
    </row>
    <row r="290" spans="17:23" ht="18.75">
      <c r="Q290" s="129"/>
      <c r="R290" s="129"/>
      <c r="S290" s="129"/>
      <c r="T290" s="129"/>
      <c r="U290" s="129"/>
      <c r="V290" s="129"/>
      <c r="W290" s="129"/>
    </row>
    <row r="291" spans="17:23" ht="18.75">
      <c r="Q291" s="129"/>
      <c r="R291" s="129"/>
      <c r="S291" s="129"/>
      <c r="T291" s="129"/>
      <c r="U291" s="129"/>
      <c r="V291" s="129"/>
      <c r="W291" s="129"/>
    </row>
    <row r="292" spans="17:23" ht="18.75">
      <c r="Q292" s="129"/>
      <c r="R292" s="129"/>
      <c r="S292" s="129"/>
      <c r="T292" s="129"/>
      <c r="U292" s="129"/>
      <c r="V292" s="129"/>
      <c r="W292" s="129"/>
    </row>
    <row r="293" spans="17:23" ht="18.75">
      <c r="Q293" s="129"/>
      <c r="R293" s="129"/>
      <c r="S293" s="129"/>
      <c r="T293" s="129"/>
      <c r="U293" s="129"/>
      <c r="V293" s="129"/>
      <c r="W293" s="129"/>
    </row>
    <row r="294" spans="17:23" ht="18.75">
      <c r="Q294" s="129"/>
      <c r="R294" s="129"/>
      <c r="S294" s="129"/>
      <c r="T294" s="129"/>
      <c r="U294" s="129"/>
      <c r="V294" s="129"/>
      <c r="W294" s="129"/>
    </row>
    <row r="295" spans="17:23" ht="18.75">
      <c r="Q295" s="129"/>
      <c r="R295" s="129"/>
      <c r="S295" s="129"/>
      <c r="T295" s="129"/>
      <c r="U295" s="129"/>
      <c r="V295" s="129"/>
      <c r="W295" s="129"/>
    </row>
    <row r="296" spans="17:23" ht="18.75">
      <c r="Q296" s="129"/>
      <c r="R296" s="129"/>
      <c r="S296" s="129"/>
      <c r="T296" s="129"/>
      <c r="U296" s="129"/>
      <c r="V296" s="129"/>
      <c r="W296" s="129"/>
    </row>
    <row r="297" spans="17:23" ht="18.75">
      <c r="Q297" s="129"/>
      <c r="R297" s="129"/>
      <c r="S297" s="129"/>
      <c r="T297" s="129"/>
      <c r="U297" s="129"/>
      <c r="V297" s="129"/>
      <c r="W297" s="129"/>
    </row>
    <row r="298" spans="17:23" ht="18.75">
      <c r="Q298" s="129"/>
      <c r="R298" s="129"/>
      <c r="S298" s="129"/>
      <c r="T298" s="129"/>
      <c r="U298" s="129"/>
      <c r="V298" s="129"/>
      <c r="W298" s="129"/>
    </row>
    <row r="299" spans="17:23" ht="18.75">
      <c r="Q299" s="129"/>
      <c r="R299" s="129"/>
      <c r="S299" s="129"/>
      <c r="T299" s="129"/>
      <c r="U299" s="129"/>
      <c r="V299" s="129"/>
      <c r="W299" s="129"/>
    </row>
    <row r="300" spans="17:23" ht="18.75">
      <c r="Q300" s="129"/>
      <c r="R300" s="129"/>
      <c r="S300" s="129"/>
      <c r="T300" s="129"/>
      <c r="U300" s="129"/>
      <c r="V300" s="129"/>
      <c r="W300" s="129"/>
    </row>
    <row r="301" spans="17:23" ht="18.75">
      <c r="Q301" s="129"/>
      <c r="R301" s="129"/>
      <c r="S301" s="129"/>
      <c r="T301" s="129"/>
      <c r="U301" s="129"/>
      <c r="V301" s="129"/>
      <c r="W301" s="129"/>
    </row>
    <row r="302" spans="17:23" ht="18.75">
      <c r="Q302" s="129"/>
      <c r="R302" s="129"/>
      <c r="S302" s="129"/>
      <c r="T302" s="129"/>
      <c r="U302" s="129"/>
      <c r="V302" s="129"/>
      <c r="W302" s="129"/>
    </row>
    <row r="303" spans="17:23" ht="18.75">
      <c r="Q303" s="129"/>
      <c r="R303" s="129"/>
      <c r="S303" s="129"/>
      <c r="T303" s="129"/>
      <c r="U303" s="129"/>
      <c r="V303" s="129"/>
      <c r="W303" s="129"/>
    </row>
    <row r="304" spans="17:23" ht="18.75">
      <c r="Q304" s="129"/>
      <c r="R304" s="129"/>
      <c r="S304" s="129"/>
      <c r="T304" s="129"/>
      <c r="U304" s="129"/>
      <c r="V304" s="129"/>
      <c r="W304" s="129"/>
    </row>
    <row r="305" spans="17:23" ht="18.75">
      <c r="Q305" s="129"/>
      <c r="R305" s="129"/>
      <c r="S305" s="129"/>
      <c r="T305" s="129"/>
      <c r="U305" s="129"/>
      <c r="V305" s="129"/>
      <c r="W305" s="129"/>
    </row>
    <row r="306" spans="17:23" ht="18.75">
      <c r="Q306" s="129"/>
      <c r="R306" s="129"/>
      <c r="S306" s="129"/>
      <c r="T306" s="129"/>
      <c r="U306" s="129"/>
      <c r="V306" s="129"/>
      <c r="W306" s="129"/>
    </row>
    <row r="307" spans="17:23" ht="18.75">
      <c r="Q307" s="129"/>
      <c r="R307" s="129"/>
      <c r="S307" s="129"/>
      <c r="T307" s="129"/>
      <c r="U307" s="129"/>
      <c r="V307" s="129"/>
      <c r="W307" s="129"/>
    </row>
    <row r="308" spans="17:23" ht="18.75">
      <c r="Q308" s="129"/>
      <c r="R308" s="129"/>
      <c r="S308" s="129"/>
      <c r="T308" s="129"/>
      <c r="U308" s="129"/>
      <c r="V308" s="129"/>
      <c r="W308" s="129"/>
    </row>
    <row r="309" spans="17:23" ht="18.75">
      <c r="Q309" s="129"/>
      <c r="R309" s="129"/>
      <c r="S309" s="129"/>
      <c r="T309" s="129"/>
      <c r="U309" s="129"/>
      <c r="V309" s="129"/>
      <c r="W309" s="129"/>
    </row>
    <row r="310" spans="17:23" ht="18.75">
      <c r="Q310" s="129"/>
      <c r="R310" s="129"/>
      <c r="S310" s="129"/>
      <c r="T310" s="129"/>
      <c r="U310" s="129"/>
      <c r="V310" s="129"/>
      <c r="W310" s="129"/>
    </row>
    <row r="311" spans="17:23" ht="18.75">
      <c r="Q311" s="129"/>
      <c r="R311" s="129"/>
      <c r="S311" s="129"/>
      <c r="T311" s="129"/>
      <c r="U311" s="129"/>
      <c r="V311" s="129"/>
      <c r="W311" s="129"/>
    </row>
    <row r="312" spans="17:23" ht="18.75">
      <c r="Q312" s="129"/>
      <c r="R312" s="129"/>
      <c r="S312" s="129"/>
      <c r="T312" s="129"/>
      <c r="U312" s="129"/>
      <c r="V312" s="129"/>
      <c r="W312" s="129"/>
    </row>
    <row r="313" spans="17:23" ht="18.75">
      <c r="Q313" s="129"/>
      <c r="R313" s="129"/>
      <c r="S313" s="129"/>
      <c r="T313" s="129"/>
      <c r="U313" s="129"/>
      <c r="V313" s="129"/>
      <c r="W313" s="129"/>
    </row>
    <row r="314" spans="17:23" ht="18.75">
      <c r="Q314" s="129"/>
      <c r="R314" s="129"/>
      <c r="S314" s="129"/>
      <c r="T314" s="129"/>
      <c r="U314" s="129"/>
      <c r="V314" s="129"/>
      <c r="W314" s="129"/>
    </row>
    <row r="315" spans="17:23" ht="18.75">
      <c r="Q315" s="129"/>
      <c r="R315" s="129"/>
      <c r="S315" s="129"/>
      <c r="T315" s="129"/>
      <c r="U315" s="129"/>
      <c r="V315" s="129"/>
      <c r="W315" s="129"/>
    </row>
    <row r="316" spans="17:23" ht="18.75">
      <c r="Q316" s="129"/>
      <c r="R316" s="129"/>
      <c r="S316" s="129"/>
      <c r="T316" s="129"/>
      <c r="U316" s="129"/>
      <c r="V316" s="129"/>
      <c r="W316" s="129"/>
    </row>
  </sheetData>
  <printOptions/>
  <pageMargins left="0.48" right="0.22" top="1" bottom="1" header="0.5" footer="0.5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zoomScalePageLayoutView="0" workbookViewId="0" topLeftCell="A4">
      <selection activeCell="H27" sqref="H27"/>
    </sheetView>
  </sheetViews>
  <sheetFormatPr defaultColWidth="12.140625" defaultRowHeight="21.75"/>
  <cols>
    <col min="1" max="1" width="37.28125" style="43" customWidth="1"/>
    <col min="2" max="2" width="10.140625" style="43" customWidth="1"/>
    <col min="3" max="3" width="13.57421875" style="43" customWidth="1"/>
    <col min="4" max="4" width="14.140625" style="43" customWidth="1"/>
    <col min="5" max="5" width="13.57421875" style="43" customWidth="1"/>
    <col min="6" max="6" width="13.00390625" style="43" customWidth="1"/>
    <col min="7" max="7" width="12.7109375" style="43" customWidth="1"/>
    <col min="8" max="9" width="14.140625" style="42" customWidth="1"/>
    <col min="10" max="11" width="12.140625" style="42" customWidth="1"/>
    <col min="12" max="16384" width="12.140625" style="43" customWidth="1"/>
  </cols>
  <sheetData>
    <row r="1" ht="21">
      <c r="A1" s="43" t="s">
        <v>245</v>
      </c>
    </row>
    <row r="2" ht="21">
      <c r="A2" s="43" t="s">
        <v>459</v>
      </c>
    </row>
    <row r="3" ht="21.75" thickBot="1">
      <c r="A3" s="43" t="s">
        <v>672</v>
      </c>
    </row>
    <row r="4" spans="1:11" ht="21">
      <c r="A4" s="351" t="s">
        <v>697</v>
      </c>
      <c r="B4" s="351" t="s">
        <v>118</v>
      </c>
      <c r="C4" s="351" t="s">
        <v>878</v>
      </c>
      <c r="D4" s="351" t="s">
        <v>878</v>
      </c>
      <c r="E4" s="439" t="s">
        <v>878</v>
      </c>
      <c r="F4" s="351" t="s">
        <v>655</v>
      </c>
      <c r="G4" s="351" t="s">
        <v>655</v>
      </c>
      <c r="H4" s="439" t="s">
        <v>879</v>
      </c>
      <c r="I4" s="456" t="s">
        <v>727</v>
      </c>
      <c r="J4" s="385"/>
      <c r="K4" s="385"/>
    </row>
    <row r="5" spans="1:11" ht="21">
      <c r="A5" s="252"/>
      <c r="B5" s="252" t="s">
        <v>123</v>
      </c>
      <c r="C5" s="252" t="s">
        <v>655</v>
      </c>
      <c r="D5" s="252" t="s">
        <v>655</v>
      </c>
      <c r="E5" s="440" t="s">
        <v>885</v>
      </c>
      <c r="F5" s="252" t="s">
        <v>656</v>
      </c>
      <c r="G5" s="252" t="s">
        <v>654</v>
      </c>
      <c r="H5" s="440" t="s">
        <v>885</v>
      </c>
      <c r="I5" s="457" t="s">
        <v>588</v>
      </c>
      <c r="J5" s="385"/>
      <c r="K5" s="385"/>
    </row>
    <row r="6" spans="1:11" ht="21">
      <c r="A6" s="252" t="s">
        <v>121</v>
      </c>
      <c r="B6" s="252"/>
      <c r="C6" s="252" t="s">
        <v>656</v>
      </c>
      <c r="D6" s="252" t="s">
        <v>654</v>
      </c>
      <c r="E6" s="440"/>
      <c r="F6" s="252"/>
      <c r="G6" s="252"/>
      <c r="H6" s="440"/>
      <c r="I6" s="457"/>
      <c r="J6" s="385"/>
      <c r="K6" s="385"/>
    </row>
    <row r="7" spans="1:9" ht="21">
      <c r="A7" s="252"/>
      <c r="B7" s="252"/>
      <c r="C7" s="386" t="s">
        <v>661</v>
      </c>
      <c r="D7" s="386" t="s">
        <v>662</v>
      </c>
      <c r="E7" s="440"/>
      <c r="F7" s="386" t="s">
        <v>661</v>
      </c>
      <c r="G7" s="386" t="s">
        <v>662</v>
      </c>
      <c r="H7" s="448"/>
      <c r="I7" s="458"/>
    </row>
    <row r="8" spans="1:9" ht="21">
      <c r="A8" s="436" t="s">
        <v>658</v>
      </c>
      <c r="B8" s="388"/>
      <c r="C8" s="387"/>
      <c r="D8" s="388"/>
      <c r="E8" s="441"/>
      <c r="F8" s="388"/>
      <c r="G8" s="388"/>
      <c r="H8" s="449"/>
      <c r="I8" s="459"/>
    </row>
    <row r="9" spans="1:9" ht="21">
      <c r="A9" s="349" t="s">
        <v>674</v>
      </c>
      <c r="B9" s="389">
        <v>522000</v>
      </c>
      <c r="C9" s="350">
        <v>2020000</v>
      </c>
      <c r="D9" s="350">
        <v>1266000</v>
      </c>
      <c r="E9" s="442">
        <f>+C9+D9</f>
        <v>3286000</v>
      </c>
      <c r="F9" s="350">
        <v>1334730</v>
      </c>
      <c r="G9" s="350">
        <v>1015541</v>
      </c>
      <c r="H9" s="450">
        <f>+F9+G9</f>
        <v>2350271</v>
      </c>
      <c r="I9" s="460">
        <f>+E9-H9</f>
        <v>935729</v>
      </c>
    </row>
    <row r="10" spans="1:9" ht="21">
      <c r="A10" s="349" t="s">
        <v>336</v>
      </c>
      <c r="B10" s="389">
        <v>531000</v>
      </c>
      <c r="C10" s="350">
        <v>597000</v>
      </c>
      <c r="D10" s="350">
        <v>494000</v>
      </c>
      <c r="E10" s="442">
        <f>+C10+D10</f>
        <v>1091000</v>
      </c>
      <c r="F10" s="350">
        <v>487160</v>
      </c>
      <c r="G10" s="350">
        <v>338368</v>
      </c>
      <c r="H10" s="450">
        <f>+F10+G10</f>
        <v>825528</v>
      </c>
      <c r="I10" s="460">
        <f>+E10-H10</f>
        <v>265472</v>
      </c>
    </row>
    <row r="11" spans="1:9" ht="21">
      <c r="A11" s="349" t="s">
        <v>729</v>
      </c>
      <c r="B11" s="389">
        <v>532000</v>
      </c>
      <c r="C11" s="350">
        <v>1626000</v>
      </c>
      <c r="D11" s="350">
        <v>365000</v>
      </c>
      <c r="E11" s="442">
        <f>+C11+D11</f>
        <v>1991000</v>
      </c>
      <c r="F11" s="350">
        <v>1228151.7</v>
      </c>
      <c r="G11" s="350">
        <v>270698</v>
      </c>
      <c r="H11" s="450">
        <f>+F11+G11</f>
        <v>1498849.7</v>
      </c>
      <c r="I11" s="460">
        <f>+E11-H11</f>
        <v>492150.30000000005</v>
      </c>
    </row>
    <row r="12" spans="1:9" ht="21">
      <c r="A12" s="349" t="s">
        <v>731</v>
      </c>
      <c r="B12" s="389">
        <v>533000</v>
      </c>
      <c r="C12" s="350">
        <v>840000</v>
      </c>
      <c r="D12" s="350">
        <v>95000</v>
      </c>
      <c r="E12" s="442">
        <f>+C12+D12</f>
        <v>935000</v>
      </c>
      <c r="F12" s="350">
        <v>749934.7</v>
      </c>
      <c r="G12" s="350">
        <v>93522</v>
      </c>
      <c r="H12" s="450">
        <f>+F12+G12</f>
        <v>843456.7</v>
      </c>
      <c r="I12" s="460">
        <f>+E12-H12</f>
        <v>91543.30000000005</v>
      </c>
    </row>
    <row r="13" spans="1:9" ht="21">
      <c r="A13" s="381" t="s">
        <v>447</v>
      </c>
      <c r="B13" s="437">
        <v>534000</v>
      </c>
      <c r="C13" s="382">
        <v>251000</v>
      </c>
      <c r="D13" s="382">
        <v>0</v>
      </c>
      <c r="E13" s="443">
        <f>+C13+D13</f>
        <v>251000</v>
      </c>
      <c r="F13" s="382">
        <v>156165.86</v>
      </c>
      <c r="G13" s="382">
        <v>0</v>
      </c>
      <c r="H13" s="451">
        <f>+F13+G13</f>
        <v>156165.86</v>
      </c>
      <c r="I13" s="461">
        <f>+E13-H13</f>
        <v>94834.14000000001</v>
      </c>
    </row>
    <row r="14" spans="1:9" ht="21.75" thickBot="1">
      <c r="A14" s="390"/>
      <c r="B14" s="391"/>
      <c r="C14" s="392"/>
      <c r="D14" s="392"/>
      <c r="E14" s="444"/>
      <c r="F14" s="392"/>
      <c r="G14" s="392"/>
      <c r="H14" s="452"/>
      <c r="I14" s="462"/>
    </row>
    <row r="15" spans="1:9" ht="21.75" thickBot="1">
      <c r="A15" s="207" t="s">
        <v>663</v>
      </c>
      <c r="B15" s="207"/>
      <c r="C15" s="208">
        <f aca="true" t="shared" si="0" ref="C15:I15">SUM(C9:C13)</f>
        <v>5334000</v>
      </c>
      <c r="D15" s="208">
        <f t="shared" si="0"/>
        <v>2220000</v>
      </c>
      <c r="E15" s="445">
        <f t="shared" si="0"/>
        <v>7554000</v>
      </c>
      <c r="F15" s="208">
        <f t="shared" si="0"/>
        <v>3956142.2600000002</v>
      </c>
      <c r="G15" s="208">
        <f t="shared" si="0"/>
        <v>1718129</v>
      </c>
      <c r="H15" s="453">
        <f t="shared" si="0"/>
        <v>5674271.260000001</v>
      </c>
      <c r="I15" s="463">
        <f t="shared" si="0"/>
        <v>1879728.7400000002</v>
      </c>
    </row>
    <row r="16" spans="1:9" ht="21">
      <c r="A16" s="435" t="s">
        <v>659</v>
      </c>
      <c r="B16" s="393"/>
      <c r="C16" s="394"/>
      <c r="D16" s="394"/>
      <c r="E16" s="446"/>
      <c r="F16" s="394"/>
      <c r="G16" s="394"/>
      <c r="H16" s="454"/>
      <c r="I16" s="464"/>
    </row>
    <row r="17" spans="1:9" ht="21">
      <c r="A17" s="349" t="s">
        <v>675</v>
      </c>
      <c r="B17" s="389">
        <v>522000</v>
      </c>
      <c r="C17" s="350">
        <v>1801000</v>
      </c>
      <c r="D17" s="350">
        <v>0</v>
      </c>
      <c r="E17" s="442">
        <f>+C17+D17</f>
        <v>1801000</v>
      </c>
      <c r="F17" s="350">
        <v>1572537</v>
      </c>
      <c r="G17" s="350">
        <v>0</v>
      </c>
      <c r="H17" s="450">
        <f>+F17+G17</f>
        <v>1572537</v>
      </c>
      <c r="I17" s="460">
        <f>+E17-H17</f>
        <v>228463</v>
      </c>
    </row>
    <row r="18" spans="1:9" ht="21">
      <c r="A18" s="349" t="s">
        <v>673</v>
      </c>
      <c r="B18" s="389">
        <v>532000</v>
      </c>
      <c r="C18" s="350">
        <v>255000</v>
      </c>
      <c r="D18" s="350">
        <v>0</v>
      </c>
      <c r="E18" s="442">
        <f>+C18+D18</f>
        <v>255000</v>
      </c>
      <c r="F18" s="350">
        <v>93994.85</v>
      </c>
      <c r="G18" s="350">
        <v>0</v>
      </c>
      <c r="H18" s="450">
        <f aca="true" t="shared" si="1" ref="H18:H23">+F18+G18</f>
        <v>93994.85</v>
      </c>
      <c r="I18" s="460">
        <f>+E18-H18</f>
        <v>161005.15</v>
      </c>
    </row>
    <row r="19" spans="1:9" ht="21">
      <c r="A19" s="349" t="s">
        <v>731</v>
      </c>
      <c r="B19" s="389">
        <v>533000</v>
      </c>
      <c r="C19" s="350">
        <v>30000</v>
      </c>
      <c r="D19" s="350">
        <v>0</v>
      </c>
      <c r="E19" s="442">
        <f>+C19+D19</f>
        <v>30000</v>
      </c>
      <c r="F19" s="350">
        <v>0</v>
      </c>
      <c r="G19" s="350">
        <v>0</v>
      </c>
      <c r="H19" s="450">
        <f t="shared" si="1"/>
        <v>0</v>
      </c>
      <c r="I19" s="460">
        <f>+E19-H19</f>
        <v>30000</v>
      </c>
    </row>
    <row r="20" spans="1:9" ht="21">
      <c r="A20" s="349" t="s">
        <v>337</v>
      </c>
      <c r="B20" s="389">
        <v>541000</v>
      </c>
      <c r="C20" s="350">
        <v>0</v>
      </c>
      <c r="D20" s="350">
        <v>24000</v>
      </c>
      <c r="E20" s="442">
        <f>+C20+D20</f>
        <v>24000</v>
      </c>
      <c r="F20" s="350">
        <v>0</v>
      </c>
      <c r="G20" s="350">
        <v>24000</v>
      </c>
      <c r="H20" s="450">
        <f t="shared" si="1"/>
        <v>24000</v>
      </c>
      <c r="I20" s="460">
        <f>+E20-H20</f>
        <v>0</v>
      </c>
    </row>
    <row r="21" spans="1:9" ht="21">
      <c r="A21" s="381" t="s">
        <v>343</v>
      </c>
      <c r="B21" s="437">
        <v>550000</v>
      </c>
      <c r="C21" s="382">
        <v>20000</v>
      </c>
      <c r="D21" s="382">
        <v>0</v>
      </c>
      <c r="E21" s="443">
        <f>+C21+D21</f>
        <v>20000</v>
      </c>
      <c r="F21" s="382">
        <v>20000</v>
      </c>
      <c r="G21" s="382">
        <v>0</v>
      </c>
      <c r="H21" s="451">
        <f t="shared" si="1"/>
        <v>20000</v>
      </c>
      <c r="I21" s="461">
        <f>+E21-H21</f>
        <v>0</v>
      </c>
    </row>
    <row r="22" spans="1:9" ht="21.75" thickBot="1">
      <c r="A22" s="381"/>
      <c r="B22" s="437"/>
      <c r="C22" s="382"/>
      <c r="D22" s="382"/>
      <c r="E22" s="443"/>
      <c r="F22" s="382"/>
      <c r="G22" s="382"/>
      <c r="H22" s="451"/>
      <c r="I22" s="461"/>
    </row>
    <row r="23" spans="1:9" ht="21.75" thickBot="1">
      <c r="A23" s="89" t="s">
        <v>224</v>
      </c>
      <c r="B23" s="89"/>
      <c r="C23" s="359">
        <f>SUM(C17:C21)</f>
        <v>2106000</v>
      </c>
      <c r="D23" s="359">
        <f>SUM(D17:D21)</f>
        <v>24000</v>
      </c>
      <c r="E23" s="447">
        <f>SUM(E17:E21)</f>
        <v>2130000</v>
      </c>
      <c r="F23" s="359">
        <f>SUM(F17:F21)</f>
        <v>1686531.85</v>
      </c>
      <c r="G23" s="359">
        <f>SUM(G17:G21)</f>
        <v>24000</v>
      </c>
      <c r="H23" s="455">
        <f t="shared" si="1"/>
        <v>1710531.85</v>
      </c>
      <c r="I23" s="465">
        <f>SUM(I17:I21)</f>
        <v>419468.15</v>
      </c>
    </row>
    <row r="24" spans="1:9" ht="21.75" thickBot="1">
      <c r="A24" s="384" t="s">
        <v>721</v>
      </c>
      <c r="B24" s="360"/>
      <c r="C24" s="359">
        <f aca="true" t="shared" si="2" ref="C24:I24">+C15+C23</f>
        <v>7440000</v>
      </c>
      <c r="D24" s="359">
        <f t="shared" si="2"/>
        <v>2244000</v>
      </c>
      <c r="E24" s="447">
        <f t="shared" si="2"/>
        <v>9684000</v>
      </c>
      <c r="F24" s="359">
        <f t="shared" si="2"/>
        <v>5642674.11</v>
      </c>
      <c r="G24" s="359">
        <f t="shared" si="2"/>
        <v>1742129</v>
      </c>
      <c r="H24" s="455">
        <f t="shared" si="2"/>
        <v>7384803.110000001</v>
      </c>
      <c r="I24" s="465">
        <f t="shared" si="2"/>
        <v>2299196.89</v>
      </c>
    </row>
    <row r="25" spans="1:9" ht="21">
      <c r="A25" s="397"/>
      <c r="B25" s="42"/>
      <c r="C25" s="361"/>
      <c r="D25" s="361"/>
      <c r="E25" s="361"/>
      <c r="F25" s="361"/>
      <c r="G25" s="361"/>
      <c r="H25" s="398"/>
      <c r="I25" s="398"/>
    </row>
    <row r="26" spans="1:9" ht="21">
      <c r="A26" s="397"/>
      <c r="B26" s="42"/>
      <c r="C26" s="361"/>
      <c r="D26" s="361"/>
      <c r="E26" s="361"/>
      <c r="F26" s="361"/>
      <c r="G26" s="361"/>
      <c r="H26" s="398"/>
      <c r="I26" s="398"/>
    </row>
    <row r="27" spans="1:9" ht="21">
      <c r="A27" s="397"/>
      <c r="B27" s="42"/>
      <c r="C27" s="361"/>
      <c r="D27" s="361"/>
      <c r="E27" s="361"/>
      <c r="F27" s="361"/>
      <c r="G27" s="361"/>
      <c r="H27" s="398"/>
      <c r="I27" s="398"/>
    </row>
    <row r="28" spans="1:9" ht="21">
      <c r="A28" s="397"/>
      <c r="B28" s="42"/>
      <c r="C28" s="361"/>
      <c r="D28" s="361"/>
      <c r="E28" s="361"/>
      <c r="F28" s="361"/>
      <c r="G28" s="361"/>
      <c r="H28" s="398"/>
      <c r="I28" s="398"/>
    </row>
    <row r="29" spans="1:9" ht="21">
      <c r="A29" s="397"/>
      <c r="B29" s="42"/>
      <c r="C29" s="361"/>
      <c r="D29" s="361"/>
      <c r="E29" s="361"/>
      <c r="F29" s="361"/>
      <c r="G29" s="361"/>
      <c r="H29" s="398"/>
      <c r="I29" s="398"/>
    </row>
    <row r="30" spans="1:9" ht="21">
      <c r="A30" s="397"/>
      <c r="B30" s="42"/>
      <c r="C30" s="361"/>
      <c r="D30" s="361"/>
      <c r="E30" s="361"/>
      <c r="F30" s="361"/>
      <c r="G30" s="361"/>
      <c r="H30" s="398"/>
      <c r="I30" s="398"/>
    </row>
    <row r="31" spans="1:9" ht="21">
      <c r="A31" s="397"/>
      <c r="B31" s="42"/>
      <c r="C31" s="361"/>
      <c r="D31" s="361"/>
      <c r="E31" s="361"/>
      <c r="F31" s="361"/>
      <c r="G31" s="361"/>
      <c r="H31" s="398"/>
      <c r="I31" s="398"/>
    </row>
    <row r="32" spans="1:9" ht="21">
      <c r="A32" s="397"/>
      <c r="B32" s="42"/>
      <c r="C32" s="361"/>
      <c r="D32" s="361"/>
      <c r="E32" s="361"/>
      <c r="F32" s="361"/>
      <c r="G32" s="361"/>
      <c r="H32" s="398"/>
      <c r="I32" s="398"/>
    </row>
    <row r="33" spans="1:9" ht="21">
      <c r="A33" s="397"/>
      <c r="B33" s="42"/>
      <c r="C33" s="361"/>
      <c r="D33" s="361"/>
      <c r="E33" s="361"/>
      <c r="F33" s="361"/>
      <c r="G33" s="361"/>
      <c r="H33" s="398"/>
      <c r="I33" s="398"/>
    </row>
    <row r="34" spans="1:9" ht="21">
      <c r="A34" s="397"/>
      <c r="B34" s="42"/>
      <c r="C34" s="361"/>
      <c r="D34" s="361"/>
      <c r="E34" s="361"/>
      <c r="F34" s="361"/>
      <c r="G34" s="361"/>
      <c r="H34" s="398"/>
      <c r="I34" s="398"/>
    </row>
    <row r="35" spans="1:9" ht="21">
      <c r="A35" s="397"/>
      <c r="B35" s="42"/>
      <c r="C35" s="361"/>
      <c r="D35" s="361"/>
      <c r="E35" s="361"/>
      <c r="F35" s="361"/>
      <c r="G35" s="361"/>
      <c r="H35" s="398"/>
      <c r="I35" s="398"/>
    </row>
    <row r="36" spans="1:9" ht="21">
      <c r="A36" s="397"/>
      <c r="B36" s="42"/>
      <c r="C36" s="361"/>
      <c r="D36" s="361"/>
      <c r="E36" s="361"/>
      <c r="F36" s="361"/>
      <c r="G36" s="361"/>
      <c r="H36" s="398"/>
      <c r="I36" s="398"/>
    </row>
    <row r="37" spans="1:9" ht="21">
      <c r="A37" s="397"/>
      <c r="B37" s="42"/>
      <c r="C37" s="361"/>
      <c r="D37" s="361"/>
      <c r="E37" s="361"/>
      <c r="F37" s="361"/>
      <c r="G37" s="361"/>
      <c r="H37" s="398"/>
      <c r="I37" s="398"/>
    </row>
    <row r="38" spans="1:9" ht="21">
      <c r="A38" s="397"/>
      <c r="B38" s="42"/>
      <c r="C38" s="361"/>
      <c r="D38" s="361"/>
      <c r="E38" s="361"/>
      <c r="F38" s="361"/>
      <c r="G38" s="361"/>
      <c r="H38" s="398"/>
      <c r="I38" s="398"/>
    </row>
    <row r="39" spans="1:9" ht="21">
      <c r="A39" s="397"/>
      <c r="B39" s="42"/>
      <c r="C39" s="361"/>
      <c r="D39" s="361"/>
      <c r="E39" s="361"/>
      <c r="F39" s="361"/>
      <c r="G39" s="361"/>
      <c r="H39" s="398"/>
      <c r="I39" s="398"/>
    </row>
    <row r="40" spans="1:9" ht="21">
      <c r="A40" s="397"/>
      <c r="B40" s="42"/>
      <c r="C40" s="361"/>
      <c r="D40" s="361"/>
      <c r="E40" s="361"/>
      <c r="F40" s="361"/>
      <c r="G40" s="361"/>
      <c r="H40" s="398"/>
      <c r="I40" s="398"/>
    </row>
    <row r="41" spans="1:9" ht="21.75" thickBot="1">
      <c r="A41" s="399"/>
      <c r="B41" s="399"/>
      <c r="C41" s="400"/>
      <c r="D41" s="400"/>
      <c r="E41" s="400"/>
      <c r="F41" s="400"/>
      <c r="G41" s="400"/>
      <c r="H41" s="401"/>
      <c r="I41" s="402"/>
    </row>
    <row r="42" spans="1:9" ht="21">
      <c r="A42" s="403" t="s">
        <v>660</v>
      </c>
      <c r="B42" s="404"/>
      <c r="C42" s="405"/>
      <c r="D42" s="405"/>
      <c r="E42" s="405"/>
      <c r="F42" s="405"/>
      <c r="G42" s="405"/>
      <c r="H42" s="404"/>
      <c r="I42" s="406"/>
    </row>
    <row r="43" spans="1:9" ht="21">
      <c r="A43" s="407" t="s">
        <v>880</v>
      </c>
      <c r="B43" s="408">
        <v>7200</v>
      </c>
      <c r="C43" s="409">
        <v>24000</v>
      </c>
      <c r="D43" s="409">
        <v>0</v>
      </c>
      <c r="E43" s="409">
        <f>+C43+D43</f>
        <v>24000</v>
      </c>
      <c r="F43" s="409">
        <v>24000</v>
      </c>
      <c r="G43" s="409">
        <v>0</v>
      </c>
      <c r="H43" s="410">
        <f>SUM(F43:G43)</f>
        <v>24000</v>
      </c>
      <c r="I43" s="411">
        <f>+E43-H43</f>
        <v>0</v>
      </c>
    </row>
    <row r="44" spans="1:9" ht="21">
      <c r="A44" s="407" t="s">
        <v>381</v>
      </c>
      <c r="B44" s="408">
        <v>7400</v>
      </c>
      <c r="C44" s="409">
        <v>208731</v>
      </c>
      <c r="D44" s="409">
        <v>0</v>
      </c>
      <c r="E44" s="409">
        <f>+C44+D44</f>
        <v>208731</v>
      </c>
      <c r="F44" s="409">
        <v>184431</v>
      </c>
      <c r="G44" s="409">
        <v>0</v>
      </c>
      <c r="H44" s="410">
        <f>SUM(F44:G44)</f>
        <v>184431</v>
      </c>
      <c r="I44" s="411">
        <f>+E44-H44</f>
        <v>24300</v>
      </c>
    </row>
    <row r="45" spans="1:9" ht="21.75" thickBot="1">
      <c r="A45" s="412"/>
      <c r="B45" s="413"/>
      <c r="C45" s="414"/>
      <c r="D45" s="414"/>
      <c r="E45" s="414"/>
      <c r="F45" s="414"/>
      <c r="G45" s="414"/>
      <c r="H45" s="415"/>
      <c r="I45" s="416"/>
    </row>
    <row r="46" spans="1:9" ht="21.75" thickBot="1">
      <c r="A46" s="417" t="s">
        <v>225</v>
      </c>
      <c r="B46" s="418"/>
      <c r="C46" s="419">
        <f aca="true" t="shared" si="3" ref="C46:I46">SUM(C43:C45)</f>
        <v>232731</v>
      </c>
      <c r="D46" s="419">
        <f t="shared" si="3"/>
        <v>0</v>
      </c>
      <c r="E46" s="419">
        <f t="shared" si="3"/>
        <v>232731</v>
      </c>
      <c r="F46" s="419">
        <f t="shared" si="3"/>
        <v>208431</v>
      </c>
      <c r="G46" s="419">
        <f t="shared" si="3"/>
        <v>0</v>
      </c>
      <c r="H46" s="420">
        <f t="shared" si="3"/>
        <v>208431</v>
      </c>
      <c r="I46" s="420">
        <f t="shared" si="3"/>
        <v>24300</v>
      </c>
    </row>
    <row r="47" spans="1:9" ht="21.75" thickBot="1">
      <c r="A47" s="421" t="s">
        <v>721</v>
      </c>
      <c r="B47" s="422"/>
      <c r="C47" s="423">
        <f aca="true" t="shared" si="4" ref="C47:I47">+C15+C23+C46</f>
        <v>7672731</v>
      </c>
      <c r="D47" s="423">
        <f t="shared" si="4"/>
        <v>2244000</v>
      </c>
      <c r="E47" s="423">
        <f t="shared" si="4"/>
        <v>9916731</v>
      </c>
      <c r="F47" s="423">
        <f t="shared" si="4"/>
        <v>5851105.11</v>
      </c>
      <c r="G47" s="423">
        <f t="shared" si="4"/>
        <v>1742129</v>
      </c>
      <c r="H47" s="424">
        <f t="shared" si="4"/>
        <v>7593234.110000001</v>
      </c>
      <c r="I47" s="424">
        <f t="shared" si="4"/>
        <v>2323496.89</v>
      </c>
    </row>
    <row r="48" spans="1:7" ht="8.25" customHeight="1" thickBot="1" thickTop="1">
      <c r="A48" s="397"/>
      <c r="B48" s="42"/>
      <c r="C48" s="361"/>
      <c r="D48" s="361"/>
      <c r="E48" s="361"/>
      <c r="F48" s="361"/>
      <c r="G48" s="361"/>
    </row>
    <row r="49" spans="1:7" ht="21">
      <c r="A49" s="425" t="s">
        <v>599</v>
      </c>
      <c r="B49" s="425" t="s">
        <v>118</v>
      </c>
      <c r="C49" s="426" t="s">
        <v>878</v>
      </c>
      <c r="D49" s="426" t="s">
        <v>623</v>
      </c>
      <c r="E49" s="361"/>
      <c r="F49" s="361"/>
      <c r="G49" s="361"/>
    </row>
    <row r="50" spans="1:7" ht="21.75" thickBot="1">
      <c r="A50" s="427"/>
      <c r="B50" s="427" t="s">
        <v>123</v>
      </c>
      <c r="C50" s="428"/>
      <c r="D50" s="429"/>
      <c r="E50" s="361"/>
      <c r="F50" s="361"/>
      <c r="G50" s="361"/>
    </row>
    <row r="51" spans="1:7" ht="21">
      <c r="A51" s="404" t="s">
        <v>449</v>
      </c>
      <c r="B51" s="430" t="s">
        <v>371</v>
      </c>
      <c r="C51" s="405">
        <v>65000</v>
      </c>
      <c r="D51" s="405">
        <v>40667.63</v>
      </c>
      <c r="E51" s="361"/>
      <c r="F51" s="361"/>
      <c r="G51" s="361"/>
    </row>
    <row r="52" spans="1:7" ht="21">
      <c r="A52" s="407" t="s">
        <v>450</v>
      </c>
      <c r="B52" s="431" t="s">
        <v>370</v>
      </c>
      <c r="C52" s="409">
        <v>30000</v>
      </c>
      <c r="D52" s="409">
        <v>109548</v>
      </c>
      <c r="E52" s="361"/>
      <c r="F52" s="361"/>
      <c r="G52" s="361"/>
    </row>
    <row r="53" spans="1:7" ht="21">
      <c r="A53" s="407" t="s">
        <v>451</v>
      </c>
      <c r="B53" s="431" t="s">
        <v>372</v>
      </c>
      <c r="C53" s="409">
        <v>70000</v>
      </c>
      <c r="D53" s="409">
        <v>62903.13</v>
      </c>
      <c r="E53" s="361"/>
      <c r="F53" s="361"/>
      <c r="G53" s="361"/>
    </row>
    <row r="54" spans="1:7" ht="21">
      <c r="A54" s="407" t="s">
        <v>452</v>
      </c>
      <c r="B54" s="431" t="s">
        <v>374</v>
      </c>
      <c r="C54" s="409">
        <v>50000</v>
      </c>
      <c r="D54" s="409">
        <v>0</v>
      </c>
      <c r="E54" s="361"/>
      <c r="F54" s="361"/>
      <c r="G54" s="361"/>
    </row>
    <row r="55" spans="1:7" ht="21">
      <c r="A55" s="407" t="s">
        <v>227</v>
      </c>
      <c r="B55" s="431" t="s">
        <v>369</v>
      </c>
      <c r="C55" s="409">
        <v>8935000</v>
      </c>
      <c r="D55" s="409">
        <v>7119765.17</v>
      </c>
      <c r="E55" s="361"/>
      <c r="F55" s="361"/>
      <c r="G55" s="361"/>
    </row>
    <row r="56" spans="1:7" ht="21.75" thickBot="1">
      <c r="A56" s="412" t="s">
        <v>453</v>
      </c>
      <c r="B56" s="432" t="s">
        <v>373</v>
      </c>
      <c r="C56" s="414">
        <v>8032370</v>
      </c>
      <c r="D56" s="414">
        <v>11660189.65</v>
      </c>
      <c r="E56" s="361"/>
      <c r="F56" s="361"/>
      <c r="G56" s="361"/>
    </row>
    <row r="57" spans="1:7" ht="21.75" thickBot="1">
      <c r="A57" s="417" t="s">
        <v>228</v>
      </c>
      <c r="B57" s="433"/>
      <c r="C57" s="419">
        <f>SUM(C51:C56)</f>
        <v>17182370</v>
      </c>
      <c r="D57" s="419">
        <f>SUM(D51:D56)</f>
        <v>18993073.58</v>
      </c>
      <c r="E57" s="361"/>
      <c r="F57" s="361"/>
      <c r="G57" s="361"/>
    </row>
    <row r="58" spans="1:7" ht="21.75" thickBot="1">
      <c r="A58" s="418" t="s">
        <v>226</v>
      </c>
      <c r="B58" s="433">
        <v>3000</v>
      </c>
      <c r="C58" s="419">
        <v>232731</v>
      </c>
      <c r="D58" s="419">
        <v>232731</v>
      </c>
      <c r="E58" s="361"/>
      <c r="F58" s="361"/>
      <c r="G58" s="361"/>
    </row>
    <row r="59" spans="1:7" ht="21.75" thickBot="1">
      <c r="A59" s="434" t="s">
        <v>229</v>
      </c>
      <c r="B59" s="418"/>
      <c r="C59" s="420">
        <f>+C57+C58</f>
        <v>17415101</v>
      </c>
      <c r="D59" s="420">
        <f>+D57+D58</f>
        <v>19225804.58</v>
      </c>
      <c r="E59" s="42"/>
      <c r="F59" s="42"/>
      <c r="G59" s="42"/>
    </row>
    <row r="60" spans="1:7" ht="21">
      <c r="A60" s="42"/>
      <c r="B60" s="42"/>
      <c r="C60" s="42"/>
      <c r="D60" s="42"/>
      <c r="E60" s="42"/>
      <c r="F60" s="42"/>
      <c r="G60" s="42"/>
    </row>
    <row r="61" spans="1:7" ht="21">
      <c r="A61" s="42"/>
      <c r="B61" s="42"/>
      <c r="C61" s="42"/>
      <c r="D61" s="42"/>
      <c r="E61" s="42"/>
      <c r="F61" s="42"/>
      <c r="G61" s="42"/>
    </row>
    <row r="62" spans="1:7" ht="21">
      <c r="A62" s="42"/>
      <c r="B62" s="42"/>
      <c r="C62" s="42"/>
      <c r="D62" s="42"/>
      <c r="E62" s="42"/>
      <c r="F62" s="42"/>
      <c r="G62" s="42"/>
    </row>
  </sheetData>
  <sheetProtection/>
  <printOptions/>
  <pageMargins left="0.77" right="0.55" top="0.79" bottom="0.44" header="0.5" footer="0.3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21.75"/>
  <cols>
    <col min="1" max="1" width="24.57421875" style="45" customWidth="1"/>
    <col min="2" max="2" width="9.28125" style="45" customWidth="1"/>
    <col min="3" max="3" width="18.140625" style="45" customWidth="1"/>
    <col min="4" max="4" width="17.8515625" style="45" customWidth="1"/>
    <col min="5" max="5" width="12.00390625" style="45" customWidth="1"/>
    <col min="6" max="7" width="17.8515625" style="45" customWidth="1"/>
    <col min="8" max="8" width="12.7109375" style="45" customWidth="1"/>
    <col min="9" max="10" width="12.28125" style="45" customWidth="1"/>
    <col min="11" max="16384" width="9.140625" style="45" customWidth="1"/>
  </cols>
  <sheetData>
    <row r="1" ht="18">
      <c r="A1" s="45" t="s">
        <v>245</v>
      </c>
    </row>
    <row r="2" ht="18">
      <c r="A2" s="45" t="s">
        <v>96</v>
      </c>
    </row>
    <row r="3" spans="1:9" ht="18">
      <c r="A3" s="476" t="s">
        <v>97</v>
      </c>
      <c r="B3" s="476"/>
      <c r="C3" s="476"/>
      <c r="D3" s="476"/>
      <c r="E3" s="476"/>
      <c r="F3" s="476"/>
      <c r="G3" s="476"/>
      <c r="H3" s="476"/>
      <c r="I3" s="476"/>
    </row>
    <row r="4" spans="1:9" ht="18.75" thickBot="1">
      <c r="A4" s="476"/>
      <c r="B4" s="476"/>
      <c r="C4" s="476"/>
      <c r="D4" s="476"/>
      <c r="E4" s="476"/>
      <c r="F4" s="476"/>
      <c r="G4" s="476"/>
      <c r="H4" s="476"/>
      <c r="I4" s="476"/>
    </row>
    <row r="5" spans="1:11" ht="18">
      <c r="A5" s="474" t="s">
        <v>697</v>
      </c>
      <c r="B5" s="474" t="s">
        <v>118</v>
      </c>
      <c r="C5" s="492" t="s">
        <v>878</v>
      </c>
      <c r="D5" s="492" t="s">
        <v>878</v>
      </c>
      <c r="E5" s="565"/>
      <c r="F5" s="474" t="s">
        <v>878</v>
      </c>
      <c r="G5" s="474" t="s">
        <v>878</v>
      </c>
      <c r="H5" s="474"/>
      <c r="I5" s="579"/>
      <c r="J5" s="477"/>
      <c r="K5" s="477"/>
    </row>
    <row r="6" spans="1:11" ht="18">
      <c r="A6" s="475"/>
      <c r="B6" s="475" t="s">
        <v>123</v>
      </c>
      <c r="C6" s="493" t="s">
        <v>676</v>
      </c>
      <c r="D6" s="493" t="s">
        <v>475</v>
      </c>
      <c r="E6" s="566" t="s">
        <v>885</v>
      </c>
      <c r="F6" s="475" t="s">
        <v>676</v>
      </c>
      <c r="G6" s="475" t="s">
        <v>475</v>
      </c>
      <c r="H6" s="566" t="s">
        <v>885</v>
      </c>
      <c r="I6" s="580" t="s">
        <v>727</v>
      </c>
      <c r="J6" s="477"/>
      <c r="K6" s="477"/>
    </row>
    <row r="7" spans="1:11" ht="18">
      <c r="A7" s="475" t="s">
        <v>121</v>
      </c>
      <c r="B7" s="475"/>
      <c r="C7" s="493" t="s">
        <v>677</v>
      </c>
      <c r="D7" s="493" t="s">
        <v>690</v>
      </c>
      <c r="E7" s="566" t="s">
        <v>878</v>
      </c>
      <c r="F7" s="475" t="s">
        <v>677</v>
      </c>
      <c r="G7" s="475" t="s">
        <v>690</v>
      </c>
      <c r="H7" s="566" t="s">
        <v>879</v>
      </c>
      <c r="I7" s="580" t="s">
        <v>588</v>
      </c>
      <c r="J7" s="477"/>
      <c r="K7" s="477"/>
    </row>
    <row r="8" spans="1:9" ht="18.75" thickBot="1">
      <c r="A8" s="478"/>
      <c r="B8" s="478"/>
      <c r="C8" s="494" t="s">
        <v>678</v>
      </c>
      <c r="D8" s="494" t="s">
        <v>476</v>
      </c>
      <c r="E8" s="567"/>
      <c r="F8" s="479" t="s">
        <v>678</v>
      </c>
      <c r="G8" s="479" t="s">
        <v>476</v>
      </c>
      <c r="H8" s="578"/>
      <c r="I8" s="581"/>
    </row>
    <row r="9" spans="1:9" ht="18">
      <c r="A9" s="586" t="s">
        <v>659</v>
      </c>
      <c r="B9" s="569"/>
      <c r="C9" s="570"/>
      <c r="D9" s="570"/>
      <c r="E9" s="571"/>
      <c r="F9" s="570"/>
      <c r="G9" s="570"/>
      <c r="H9" s="571"/>
      <c r="I9" s="582"/>
    </row>
    <row r="10" spans="1:9" ht="18">
      <c r="A10" s="63" t="s">
        <v>341</v>
      </c>
      <c r="B10" s="576">
        <v>532000</v>
      </c>
      <c r="C10" s="62">
        <v>20000</v>
      </c>
      <c r="D10" s="62">
        <v>100000</v>
      </c>
      <c r="E10" s="577">
        <v>120000</v>
      </c>
      <c r="F10" s="62">
        <v>0</v>
      </c>
      <c r="G10" s="62">
        <v>0</v>
      </c>
      <c r="H10" s="577">
        <v>0</v>
      </c>
      <c r="I10" s="583">
        <v>120000</v>
      </c>
    </row>
    <row r="11" spans="1:9" ht="18">
      <c r="A11" s="63"/>
      <c r="B11" s="576"/>
      <c r="C11" s="62"/>
      <c r="D11" s="62"/>
      <c r="E11" s="577"/>
      <c r="F11" s="62"/>
      <c r="G11" s="62"/>
      <c r="H11" s="577"/>
      <c r="I11" s="583"/>
    </row>
    <row r="12" spans="1:9" ht="18.75" thickBot="1">
      <c r="A12" s="572"/>
      <c r="B12" s="573"/>
      <c r="C12" s="574"/>
      <c r="D12" s="574"/>
      <c r="E12" s="575"/>
      <c r="F12" s="574"/>
      <c r="G12" s="574"/>
      <c r="H12" s="575"/>
      <c r="I12" s="584"/>
    </row>
    <row r="13" spans="1:9" ht="18.75" thickBot="1">
      <c r="A13" s="125" t="s">
        <v>885</v>
      </c>
      <c r="B13" s="125"/>
      <c r="C13" s="126">
        <f>SUM(C10:C12)</f>
        <v>20000</v>
      </c>
      <c r="D13" s="126">
        <f>SUM(D10:D12)</f>
        <v>100000</v>
      </c>
      <c r="E13" s="568">
        <f>SUM(E10:E12)</f>
        <v>120000</v>
      </c>
      <c r="F13" s="126">
        <f>SUM(F10:F12)</f>
        <v>0</v>
      </c>
      <c r="G13" s="126">
        <v>0</v>
      </c>
      <c r="H13" s="568">
        <v>0</v>
      </c>
      <c r="I13" s="585">
        <f>SUM(I10:I12)</f>
        <v>120000</v>
      </c>
    </row>
    <row r="14" spans="1:9" ht="18">
      <c r="A14" s="480"/>
      <c r="B14" s="480"/>
      <c r="C14" s="60"/>
      <c r="D14" s="60"/>
      <c r="E14" s="60"/>
      <c r="F14" s="60"/>
      <c r="G14" s="60"/>
      <c r="H14" s="60"/>
      <c r="I14" s="60"/>
    </row>
    <row r="15" spans="1:9" ht="18">
      <c r="A15" s="480"/>
      <c r="B15" s="480"/>
      <c r="C15" s="60"/>
      <c r="D15" s="60"/>
      <c r="E15" s="60"/>
      <c r="F15" s="60"/>
      <c r="G15" s="60"/>
      <c r="H15" s="60"/>
      <c r="I15" s="60"/>
    </row>
    <row r="16" spans="1:9" ht="18">
      <c r="A16" s="480"/>
      <c r="B16" s="480"/>
      <c r="C16" s="60"/>
      <c r="D16" s="60"/>
      <c r="E16" s="60"/>
      <c r="F16" s="60"/>
      <c r="G16" s="60"/>
      <c r="H16" s="60"/>
      <c r="I16" s="60"/>
    </row>
    <row r="17" spans="1:9" ht="18">
      <c r="A17" s="480"/>
      <c r="B17" s="480"/>
      <c r="C17" s="60"/>
      <c r="D17" s="60"/>
      <c r="E17" s="60"/>
      <c r="F17" s="60"/>
      <c r="G17" s="60"/>
      <c r="H17" s="60"/>
      <c r="I17" s="60"/>
    </row>
    <row r="18" spans="1:9" ht="18">
      <c r="A18" s="480"/>
      <c r="B18" s="480"/>
      <c r="C18" s="60"/>
      <c r="D18" s="60"/>
      <c r="E18" s="60"/>
      <c r="F18" s="60"/>
      <c r="G18" s="60"/>
      <c r="H18" s="60"/>
      <c r="I18" s="60"/>
    </row>
    <row r="19" spans="1:9" ht="18">
      <c r="A19" s="480"/>
      <c r="B19" s="480"/>
      <c r="C19" s="60"/>
      <c r="D19" s="60"/>
      <c r="E19" s="60"/>
      <c r="F19" s="60"/>
      <c r="G19" s="60"/>
      <c r="H19" s="60"/>
      <c r="I19" s="60"/>
    </row>
    <row r="20" spans="1:9" ht="18">
      <c r="A20" s="480"/>
      <c r="B20" s="480"/>
      <c r="C20" s="60"/>
      <c r="D20" s="60"/>
      <c r="E20" s="60"/>
      <c r="F20" s="60"/>
      <c r="G20" s="60"/>
      <c r="H20" s="60"/>
      <c r="I20" s="60"/>
    </row>
    <row r="21" spans="1:9" ht="18">
      <c r="A21" s="480"/>
      <c r="B21" s="480"/>
      <c r="C21" s="60"/>
      <c r="D21" s="60"/>
      <c r="E21" s="60"/>
      <c r="F21" s="60"/>
      <c r="G21" s="60"/>
      <c r="H21" s="60"/>
      <c r="I21" s="60"/>
    </row>
    <row r="22" spans="1:9" ht="18">
      <c r="A22" s="480"/>
      <c r="B22" s="480"/>
      <c r="C22" s="60"/>
      <c r="D22" s="60"/>
      <c r="E22" s="60"/>
      <c r="F22" s="60"/>
      <c r="G22" s="60"/>
      <c r="H22" s="60"/>
      <c r="I22" s="60"/>
    </row>
    <row r="23" spans="1:9" s="47" customFormat="1" ht="18">
      <c r="A23" s="281"/>
      <c r="C23" s="60"/>
      <c r="D23" s="60"/>
      <c r="E23" s="60"/>
      <c r="F23" s="60"/>
      <c r="G23" s="60"/>
      <c r="H23" s="60"/>
      <c r="I23" s="60"/>
    </row>
    <row r="24" spans="1:9" s="47" customFormat="1" ht="18">
      <c r="A24" s="281"/>
      <c r="C24" s="60"/>
      <c r="D24" s="60"/>
      <c r="E24" s="60"/>
      <c r="F24" s="60"/>
      <c r="G24" s="60"/>
      <c r="H24" s="60"/>
      <c r="I24" s="60"/>
    </row>
    <row r="25" spans="1:9" s="47" customFormat="1" ht="18">
      <c r="A25" s="281"/>
      <c r="C25" s="60"/>
      <c r="D25" s="60"/>
      <c r="E25" s="60"/>
      <c r="F25" s="60"/>
      <c r="G25" s="60"/>
      <c r="H25" s="60"/>
      <c r="I25" s="60"/>
    </row>
    <row r="26" spans="1:9" s="47" customFormat="1" ht="18">
      <c r="A26" s="281"/>
      <c r="C26" s="60"/>
      <c r="D26" s="60"/>
      <c r="E26" s="60"/>
      <c r="F26" s="60"/>
      <c r="G26" s="60"/>
      <c r="H26" s="60"/>
      <c r="I26" s="60"/>
    </row>
    <row r="27" spans="1:9" ht="18">
      <c r="A27" s="281"/>
      <c r="B27" s="47"/>
      <c r="C27" s="60"/>
      <c r="D27" s="60"/>
      <c r="E27" s="60"/>
      <c r="F27" s="60"/>
      <c r="G27" s="60"/>
      <c r="H27" s="60"/>
      <c r="I27" s="60"/>
    </row>
    <row r="28" spans="1:9" ht="21" customHeight="1" thickBot="1">
      <c r="A28" s="281"/>
      <c r="B28" s="47"/>
      <c r="C28" s="60"/>
      <c r="D28" s="60"/>
      <c r="E28" s="60"/>
      <c r="F28" s="60"/>
      <c r="G28" s="60"/>
      <c r="H28" s="60"/>
      <c r="I28" s="60"/>
    </row>
    <row r="29" spans="1:14" ht="18">
      <c r="A29" s="474" t="s">
        <v>599</v>
      </c>
      <c r="B29" s="474" t="s">
        <v>118</v>
      </c>
      <c r="C29" s="481" t="s">
        <v>878</v>
      </c>
      <c r="D29" s="481"/>
      <c r="E29" s="481"/>
      <c r="F29" s="481" t="s">
        <v>878</v>
      </c>
      <c r="G29" s="481"/>
      <c r="H29" s="481"/>
      <c r="I29" s="481"/>
      <c r="J29" s="60"/>
      <c r="K29" s="47"/>
      <c r="L29" s="47"/>
      <c r="M29" s="47"/>
      <c r="N29" s="47"/>
    </row>
    <row r="30" spans="1:14" ht="18.75" thickBot="1">
      <c r="A30" s="478"/>
      <c r="B30" s="478" t="s">
        <v>123</v>
      </c>
      <c r="C30" s="64"/>
      <c r="D30" s="64"/>
      <c r="E30" s="64"/>
      <c r="F30" s="64"/>
      <c r="G30" s="64"/>
      <c r="H30" s="64"/>
      <c r="I30" s="64"/>
      <c r="J30" s="60"/>
      <c r="K30" s="47"/>
      <c r="L30" s="47"/>
      <c r="M30" s="47"/>
      <c r="N30" s="47"/>
    </row>
    <row r="31" spans="1:14" ht="18">
      <c r="A31" s="482" t="s">
        <v>449</v>
      </c>
      <c r="B31" s="483" t="s">
        <v>371</v>
      </c>
      <c r="C31" s="484">
        <v>65000</v>
      </c>
      <c r="D31" s="484"/>
      <c r="E31" s="484"/>
      <c r="F31" s="484">
        <v>65000</v>
      </c>
      <c r="G31" s="484"/>
      <c r="H31" s="484"/>
      <c r="I31" s="484"/>
      <c r="J31" s="60"/>
      <c r="K31" s="47"/>
      <c r="L31" s="47"/>
      <c r="M31" s="47"/>
      <c r="N31" s="47"/>
    </row>
    <row r="32" spans="1:14" ht="18">
      <c r="A32" s="63" t="s">
        <v>450</v>
      </c>
      <c r="B32" s="485" t="s">
        <v>370</v>
      </c>
      <c r="C32" s="62">
        <v>30000</v>
      </c>
      <c r="D32" s="62"/>
      <c r="E32" s="62"/>
      <c r="F32" s="62">
        <v>30000</v>
      </c>
      <c r="G32" s="62"/>
      <c r="H32" s="62"/>
      <c r="I32" s="62"/>
      <c r="J32" s="60"/>
      <c r="K32" s="47"/>
      <c r="L32" s="47"/>
      <c r="M32" s="47"/>
      <c r="N32" s="47"/>
    </row>
    <row r="33" spans="1:14" ht="18">
      <c r="A33" s="63" t="s">
        <v>451</v>
      </c>
      <c r="B33" s="485" t="s">
        <v>372</v>
      </c>
      <c r="C33" s="62">
        <v>70000</v>
      </c>
      <c r="D33" s="62"/>
      <c r="E33" s="62"/>
      <c r="F33" s="62">
        <v>70000</v>
      </c>
      <c r="G33" s="62"/>
      <c r="H33" s="62"/>
      <c r="I33" s="62"/>
      <c r="J33" s="60"/>
      <c r="K33" s="47"/>
      <c r="L33" s="47"/>
      <c r="M33" s="47"/>
      <c r="N33" s="47"/>
    </row>
    <row r="34" spans="1:14" ht="18">
      <c r="A34" s="63" t="s">
        <v>452</v>
      </c>
      <c r="B34" s="485" t="s">
        <v>374</v>
      </c>
      <c r="C34" s="62">
        <v>50000</v>
      </c>
      <c r="D34" s="62"/>
      <c r="E34" s="62"/>
      <c r="F34" s="62">
        <v>50000</v>
      </c>
      <c r="G34" s="62"/>
      <c r="H34" s="62"/>
      <c r="I34" s="62"/>
      <c r="J34" s="60"/>
      <c r="K34" s="47"/>
      <c r="L34" s="47"/>
      <c r="M34" s="47"/>
      <c r="N34" s="47"/>
    </row>
    <row r="35" spans="1:14" ht="18">
      <c r="A35" s="63" t="s">
        <v>227</v>
      </c>
      <c r="B35" s="485" t="s">
        <v>369</v>
      </c>
      <c r="C35" s="62">
        <v>8935000</v>
      </c>
      <c r="D35" s="62"/>
      <c r="E35" s="62"/>
      <c r="F35" s="62">
        <v>8935000</v>
      </c>
      <c r="G35" s="62"/>
      <c r="H35" s="62"/>
      <c r="I35" s="62"/>
      <c r="J35" s="60"/>
      <c r="K35" s="47"/>
      <c r="L35" s="47"/>
      <c r="M35" s="47"/>
      <c r="N35" s="47"/>
    </row>
    <row r="36" spans="1:14" ht="18.75" thickBot="1">
      <c r="A36" s="486" t="s">
        <v>453</v>
      </c>
      <c r="B36" s="487" t="s">
        <v>373</v>
      </c>
      <c r="C36" s="61">
        <v>8032370</v>
      </c>
      <c r="D36" s="61"/>
      <c r="E36" s="61"/>
      <c r="F36" s="61">
        <v>8032370</v>
      </c>
      <c r="G36" s="61"/>
      <c r="H36" s="61"/>
      <c r="I36" s="61"/>
      <c r="J36" s="60"/>
      <c r="K36" s="47"/>
      <c r="L36" s="47"/>
      <c r="M36" s="47"/>
      <c r="N36" s="47"/>
    </row>
    <row r="37" spans="1:14" ht="18.75" thickBot="1">
      <c r="A37" s="125" t="s">
        <v>228</v>
      </c>
      <c r="B37" s="488"/>
      <c r="C37" s="126">
        <f>SUM(C31:C36)</f>
        <v>17182370</v>
      </c>
      <c r="D37" s="126"/>
      <c r="E37" s="126"/>
      <c r="F37" s="126">
        <f>SUM(F31:F36)</f>
        <v>17182370</v>
      </c>
      <c r="G37" s="126"/>
      <c r="H37" s="126"/>
      <c r="I37" s="126"/>
      <c r="J37" s="60"/>
      <c r="K37" s="47"/>
      <c r="L37" s="47"/>
      <c r="M37" s="47"/>
      <c r="N37" s="47"/>
    </row>
    <row r="38" spans="1:14" ht="18.75" thickBot="1">
      <c r="A38" s="489" t="s">
        <v>226</v>
      </c>
      <c r="B38" s="488">
        <v>3000</v>
      </c>
      <c r="C38" s="126">
        <v>232731</v>
      </c>
      <c r="D38" s="126"/>
      <c r="E38" s="126"/>
      <c r="F38" s="126">
        <v>232731</v>
      </c>
      <c r="G38" s="126"/>
      <c r="H38" s="126"/>
      <c r="I38" s="126"/>
      <c r="J38" s="60"/>
      <c r="K38" s="47"/>
      <c r="L38" s="47"/>
      <c r="M38" s="47"/>
      <c r="N38" s="47"/>
    </row>
    <row r="39" spans="1:14" ht="18.75" thickBot="1">
      <c r="A39" s="490" t="s">
        <v>229</v>
      </c>
      <c r="B39" s="489"/>
      <c r="C39" s="491">
        <f>+C37+C38</f>
        <v>17415101</v>
      </c>
      <c r="D39" s="491"/>
      <c r="E39" s="491"/>
      <c r="F39" s="491">
        <f>+F37+F38</f>
        <v>17415101</v>
      </c>
      <c r="G39" s="491"/>
      <c r="H39" s="491"/>
      <c r="I39" s="491"/>
      <c r="J39" s="47"/>
      <c r="K39" s="47"/>
      <c r="L39" s="47"/>
      <c r="M39" s="47"/>
      <c r="N39" s="47"/>
    </row>
  </sheetData>
  <sheetProtection/>
  <printOptions/>
  <pageMargins left="0.67" right="0.21" top="1.13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42"/>
  <sheetViews>
    <sheetView zoomScale="75" zoomScaleNormal="75" zoomScaleSheetLayoutView="100" zoomScalePageLayoutView="0" workbookViewId="0" topLeftCell="A1">
      <selection activeCell="J12" sqref="J12"/>
    </sheetView>
  </sheetViews>
  <sheetFormatPr defaultColWidth="16.28125" defaultRowHeight="21.75"/>
  <cols>
    <col min="1" max="1" width="28.28125" style="43" customWidth="1"/>
    <col min="2" max="2" width="11.28125" style="43" customWidth="1"/>
    <col min="3" max="3" width="19.28125" style="43" customWidth="1"/>
    <col min="4" max="4" width="14.140625" style="43" customWidth="1"/>
    <col min="5" max="5" width="15.57421875" style="43" customWidth="1"/>
    <col min="6" max="6" width="18.140625" style="43" customWidth="1"/>
    <col min="7" max="7" width="14.7109375" style="43" customWidth="1"/>
    <col min="8" max="9" width="15.140625" style="43" customWidth="1"/>
    <col min="10" max="16384" width="16.28125" style="43" customWidth="1"/>
  </cols>
  <sheetData>
    <row r="1" ht="21">
      <c r="A1" s="43" t="s">
        <v>332</v>
      </c>
    </row>
    <row r="2" ht="21">
      <c r="A2" s="43" t="s">
        <v>333</v>
      </c>
    </row>
    <row r="3" spans="1:8" ht="21">
      <c r="A3" s="466" t="s">
        <v>680</v>
      </c>
      <c r="B3" s="466"/>
      <c r="C3" s="466"/>
      <c r="D3" s="466"/>
      <c r="E3" s="466"/>
      <c r="F3" s="466"/>
      <c r="G3" s="466"/>
      <c r="H3" s="466"/>
    </row>
    <row r="4" spans="1:8" ht="21.75" thickBot="1">
      <c r="A4" s="466"/>
      <c r="B4" s="466"/>
      <c r="C4" s="466"/>
      <c r="D4" s="466"/>
      <c r="E4" s="466"/>
      <c r="F4" s="466"/>
      <c r="G4" s="466"/>
      <c r="H4" s="466"/>
    </row>
    <row r="5" spans="1:12" ht="21">
      <c r="A5" s="501" t="s">
        <v>696</v>
      </c>
      <c r="B5" s="501" t="s">
        <v>118</v>
      </c>
      <c r="C5" s="501" t="s">
        <v>878</v>
      </c>
      <c r="D5" s="501" t="s">
        <v>878</v>
      </c>
      <c r="E5" s="552" t="s">
        <v>878</v>
      </c>
      <c r="F5" s="501" t="s">
        <v>354</v>
      </c>
      <c r="G5" s="501" t="s">
        <v>331</v>
      </c>
      <c r="H5" s="552" t="s">
        <v>879</v>
      </c>
      <c r="I5" s="559" t="s">
        <v>727</v>
      </c>
      <c r="J5" s="467"/>
      <c r="K5" s="467"/>
      <c r="L5" s="467"/>
    </row>
    <row r="6" spans="1:12" ht="21.75">
      <c r="A6" s="502"/>
      <c r="B6" s="503" t="s">
        <v>123</v>
      </c>
      <c r="C6" s="503" t="s">
        <v>354</v>
      </c>
      <c r="D6" s="503" t="s">
        <v>331</v>
      </c>
      <c r="E6" s="587" t="s">
        <v>885</v>
      </c>
      <c r="F6" s="503" t="s">
        <v>355</v>
      </c>
      <c r="G6" s="503" t="s">
        <v>330</v>
      </c>
      <c r="H6" s="587" t="s">
        <v>885</v>
      </c>
      <c r="I6" s="593" t="s">
        <v>588</v>
      </c>
      <c r="J6" s="467"/>
      <c r="K6" s="467"/>
      <c r="L6" s="467"/>
    </row>
    <row r="7" spans="1:9" ht="21.75">
      <c r="A7" s="502" t="s">
        <v>121</v>
      </c>
      <c r="B7" s="503"/>
      <c r="C7" s="503" t="s">
        <v>355</v>
      </c>
      <c r="D7" s="503" t="s">
        <v>330</v>
      </c>
      <c r="E7" s="587"/>
      <c r="F7" s="504" t="s">
        <v>356</v>
      </c>
      <c r="G7" s="504" t="s">
        <v>468</v>
      </c>
      <c r="H7" s="588"/>
      <c r="I7" s="593"/>
    </row>
    <row r="8" spans="1:9" ht="21">
      <c r="A8" s="503"/>
      <c r="B8" s="503"/>
      <c r="C8" s="504" t="s">
        <v>356</v>
      </c>
      <c r="D8" s="504" t="s">
        <v>468</v>
      </c>
      <c r="E8" s="588"/>
      <c r="F8" s="503" t="s">
        <v>590</v>
      </c>
      <c r="G8" s="503" t="s">
        <v>590</v>
      </c>
      <c r="H8" s="588"/>
      <c r="I8" s="593"/>
    </row>
    <row r="9" spans="1:9" ht="21.75" thickBot="1">
      <c r="A9" s="438"/>
      <c r="B9" s="438"/>
      <c r="C9" s="438"/>
      <c r="D9" s="438"/>
      <c r="E9" s="589"/>
      <c r="F9" s="505"/>
      <c r="G9" s="505"/>
      <c r="H9" s="592"/>
      <c r="I9" s="594"/>
    </row>
    <row r="10" spans="1:9" ht="21">
      <c r="A10" s="499" t="s">
        <v>679</v>
      </c>
      <c r="B10" s="497"/>
      <c r="C10" s="498"/>
      <c r="D10" s="498"/>
      <c r="E10" s="590"/>
      <c r="F10" s="498"/>
      <c r="G10" s="498"/>
      <c r="H10" s="590"/>
      <c r="I10" s="595"/>
    </row>
    <row r="11" spans="1:9" ht="21">
      <c r="A11" s="349" t="s">
        <v>341</v>
      </c>
      <c r="B11" s="389">
        <v>532000</v>
      </c>
      <c r="C11" s="350">
        <v>0</v>
      </c>
      <c r="D11" s="350">
        <v>60000</v>
      </c>
      <c r="E11" s="442">
        <f>+C11+D11</f>
        <v>60000</v>
      </c>
      <c r="F11" s="350">
        <v>0</v>
      </c>
      <c r="G11" s="350">
        <v>0</v>
      </c>
      <c r="H11" s="442">
        <f>+F11+G11</f>
        <v>0</v>
      </c>
      <c r="I11" s="596">
        <f>+E11-H11</f>
        <v>60000</v>
      </c>
    </row>
    <row r="12" spans="1:9" ht="21">
      <c r="A12" s="349"/>
      <c r="B12" s="389"/>
      <c r="C12" s="350"/>
      <c r="D12" s="350"/>
      <c r="E12" s="442"/>
      <c r="F12" s="350"/>
      <c r="G12" s="350"/>
      <c r="H12" s="442"/>
      <c r="I12" s="596"/>
    </row>
    <row r="13" spans="1:9" ht="21">
      <c r="A13" s="349"/>
      <c r="B13" s="389"/>
      <c r="C13" s="350"/>
      <c r="D13" s="350"/>
      <c r="E13" s="442"/>
      <c r="F13" s="350"/>
      <c r="G13" s="350"/>
      <c r="H13" s="442"/>
      <c r="I13" s="596"/>
    </row>
    <row r="14" spans="1:9" s="42" customFormat="1" ht="21.75" thickBot="1">
      <c r="A14" s="497"/>
      <c r="B14" s="496"/>
      <c r="C14" s="498"/>
      <c r="D14" s="498"/>
      <c r="E14" s="590"/>
      <c r="F14" s="498"/>
      <c r="G14" s="498"/>
      <c r="H14" s="590"/>
      <c r="I14" s="595"/>
    </row>
    <row r="15" spans="1:9" s="124" customFormat="1" ht="21.75" thickBot="1">
      <c r="A15" s="500" t="s">
        <v>885</v>
      </c>
      <c r="B15" s="95"/>
      <c r="C15" s="82">
        <f>SUM(C11:C14)</f>
        <v>0</v>
      </c>
      <c r="D15" s="82">
        <f>SUM(D11:D14)</f>
        <v>60000</v>
      </c>
      <c r="E15" s="548">
        <f>+E11+E12+E13</f>
        <v>60000</v>
      </c>
      <c r="F15" s="82">
        <f>SUM(F11:F14)</f>
        <v>0</v>
      </c>
      <c r="G15" s="82">
        <f>SUM(G11:G14)</f>
        <v>0</v>
      </c>
      <c r="H15" s="548">
        <f>+H11+H12+H13</f>
        <v>0</v>
      </c>
      <c r="I15" s="549">
        <f>SUM(I11:I14)</f>
        <v>60000</v>
      </c>
    </row>
    <row r="16" spans="1:9" ht="21">
      <c r="A16" s="499" t="s">
        <v>659</v>
      </c>
      <c r="B16" s="497"/>
      <c r="C16" s="498"/>
      <c r="D16" s="498"/>
      <c r="E16" s="590"/>
      <c r="F16" s="498"/>
      <c r="G16" s="498"/>
      <c r="H16" s="590"/>
      <c r="I16" s="595"/>
    </row>
    <row r="17" spans="1:9" ht="21">
      <c r="A17" s="349" t="s">
        <v>341</v>
      </c>
      <c r="B17" s="389">
        <v>532000</v>
      </c>
      <c r="C17" s="350">
        <v>438800</v>
      </c>
      <c r="D17" s="350">
        <v>0</v>
      </c>
      <c r="E17" s="442">
        <f>+C17+D17</f>
        <v>438800</v>
      </c>
      <c r="F17" s="350">
        <v>287917</v>
      </c>
      <c r="G17" s="350">
        <v>0</v>
      </c>
      <c r="H17" s="442">
        <f>+F17+G17</f>
        <v>287917</v>
      </c>
      <c r="I17" s="596">
        <f>+E17-H17</f>
        <v>150883</v>
      </c>
    </row>
    <row r="18" spans="1:9" ht="21">
      <c r="A18" s="349" t="s">
        <v>329</v>
      </c>
      <c r="B18" s="389">
        <v>533000</v>
      </c>
      <c r="C18" s="350">
        <v>3615000</v>
      </c>
      <c r="D18" s="350"/>
      <c r="E18" s="442">
        <f>+C18+D18</f>
        <v>3615000</v>
      </c>
      <c r="F18" s="350">
        <v>3438401.17</v>
      </c>
      <c r="G18" s="350">
        <v>0</v>
      </c>
      <c r="H18" s="442">
        <f>+F18+G18</f>
        <v>3438401.17</v>
      </c>
      <c r="I18" s="596">
        <f>+E18-H18</f>
        <v>176598.83000000007</v>
      </c>
    </row>
    <row r="19" spans="1:9" ht="21">
      <c r="A19" s="349"/>
      <c r="B19" s="389"/>
      <c r="C19" s="350"/>
      <c r="D19" s="350"/>
      <c r="E19" s="442">
        <f>+C19+D19</f>
        <v>0</v>
      </c>
      <c r="F19" s="350"/>
      <c r="G19" s="350"/>
      <c r="H19" s="442">
        <f>+F19+G19</f>
        <v>0</v>
      </c>
      <c r="I19" s="596">
        <f>+E19-H19</f>
        <v>0</v>
      </c>
    </row>
    <row r="20" spans="1:9" s="42" customFormat="1" ht="21.75" thickBot="1">
      <c r="A20" s="497"/>
      <c r="B20" s="496"/>
      <c r="C20" s="498"/>
      <c r="D20" s="498"/>
      <c r="E20" s="590"/>
      <c r="F20" s="498"/>
      <c r="G20" s="498"/>
      <c r="H20" s="590"/>
      <c r="I20" s="595"/>
    </row>
    <row r="21" spans="1:9" s="124" customFormat="1" ht="21.75" thickBot="1">
      <c r="A21" s="500" t="s">
        <v>885</v>
      </c>
      <c r="B21" s="95"/>
      <c r="C21" s="82">
        <f>SUM(C17:C20)</f>
        <v>4053800</v>
      </c>
      <c r="D21" s="82">
        <f>SUM(D17:D20)</f>
        <v>0</v>
      </c>
      <c r="E21" s="548">
        <f>+E17+E18+E19</f>
        <v>4053800</v>
      </c>
      <c r="F21" s="82">
        <f>SUM(F17:F20)</f>
        <v>3726318.17</v>
      </c>
      <c r="G21" s="82">
        <f>SUM(G17:G20)</f>
        <v>0</v>
      </c>
      <c r="H21" s="548">
        <f>+H17+H18+H19</f>
        <v>3726318.17</v>
      </c>
      <c r="I21" s="549">
        <f>SUM(I17:I20)</f>
        <v>327481.8300000001</v>
      </c>
    </row>
    <row r="22" spans="1:9" s="42" customFormat="1" ht="21.75" thickBot="1">
      <c r="A22" s="506"/>
      <c r="B22" s="507"/>
      <c r="C22" s="508">
        <f aca="true" t="shared" si="0" ref="C22:I22">+C15+C21</f>
        <v>4053800</v>
      </c>
      <c r="D22" s="508">
        <f t="shared" si="0"/>
        <v>60000</v>
      </c>
      <c r="E22" s="591">
        <f t="shared" si="0"/>
        <v>4113800</v>
      </c>
      <c r="F22" s="508">
        <f t="shared" si="0"/>
        <v>3726318.17</v>
      </c>
      <c r="G22" s="508">
        <f t="shared" si="0"/>
        <v>0</v>
      </c>
      <c r="H22" s="591">
        <f t="shared" si="0"/>
        <v>3726318.17</v>
      </c>
      <c r="I22" s="597">
        <f t="shared" si="0"/>
        <v>387481.8300000001</v>
      </c>
    </row>
    <row r="23" spans="1:9" s="42" customFormat="1" ht="21">
      <c r="A23" s="397"/>
      <c r="C23" s="361"/>
      <c r="D23" s="361"/>
      <c r="E23" s="361"/>
      <c r="F23" s="361"/>
      <c r="G23" s="361"/>
      <c r="H23" s="361"/>
      <c r="I23" s="361"/>
    </row>
    <row r="24" spans="1:9" s="42" customFormat="1" ht="21">
      <c r="A24" s="397"/>
      <c r="C24" s="361"/>
      <c r="D24" s="361"/>
      <c r="E24" s="361"/>
      <c r="F24" s="361"/>
      <c r="G24" s="361"/>
      <c r="H24" s="361"/>
      <c r="I24" s="361"/>
    </row>
    <row r="25" spans="1:9" s="42" customFormat="1" ht="21">
      <c r="A25" s="397"/>
      <c r="C25" s="361"/>
      <c r="D25" s="361"/>
      <c r="E25" s="361"/>
      <c r="F25" s="361"/>
      <c r="G25" s="361"/>
      <c r="H25" s="361"/>
      <c r="I25" s="361"/>
    </row>
    <row r="26" spans="1:9" s="42" customFormat="1" ht="21">
      <c r="A26" s="397"/>
      <c r="C26" s="361"/>
      <c r="D26" s="361"/>
      <c r="E26" s="361"/>
      <c r="F26" s="361"/>
      <c r="G26" s="361"/>
      <c r="H26" s="361"/>
      <c r="I26" s="361"/>
    </row>
    <row r="27" spans="1:9" s="42" customFormat="1" ht="21">
      <c r="A27" s="397"/>
      <c r="C27" s="361"/>
      <c r="D27" s="361"/>
      <c r="E27" s="361"/>
      <c r="F27" s="361"/>
      <c r="G27" s="361"/>
      <c r="H27" s="361"/>
      <c r="I27" s="361"/>
    </row>
    <row r="28" spans="1:9" ht="21">
      <c r="A28" s="397"/>
      <c r="B28" s="42"/>
      <c r="C28" s="361"/>
      <c r="D28" s="361"/>
      <c r="E28" s="361"/>
      <c r="F28" s="361"/>
      <c r="G28" s="361"/>
      <c r="H28" s="361"/>
      <c r="I28" s="361"/>
    </row>
    <row r="29" spans="1:9" ht="21" customHeight="1">
      <c r="A29" s="397"/>
      <c r="B29" s="42"/>
      <c r="C29" s="361"/>
      <c r="D29" s="361"/>
      <c r="E29" s="361"/>
      <c r="F29" s="361"/>
      <c r="G29" s="361"/>
      <c r="H29" s="361"/>
      <c r="I29" s="361"/>
    </row>
    <row r="30" spans="1:15" ht="21">
      <c r="A30" s="397"/>
      <c r="B30" s="42"/>
      <c r="C30" s="361"/>
      <c r="D30" s="361"/>
      <c r="E30" s="361"/>
      <c r="F30" s="361"/>
      <c r="G30" s="361"/>
      <c r="H30" s="361"/>
      <c r="I30" s="361"/>
      <c r="J30" s="361"/>
      <c r="K30" s="361"/>
      <c r="L30" s="42"/>
      <c r="M30" s="42"/>
      <c r="N30" s="42"/>
      <c r="O30" s="42"/>
    </row>
    <row r="31" spans="1:15" ht="21.75" thickBot="1">
      <c r="A31" s="397"/>
      <c r="B31" s="42"/>
      <c r="C31" s="361"/>
      <c r="D31" s="361"/>
      <c r="E31" s="361"/>
      <c r="F31" s="361"/>
      <c r="G31" s="361"/>
      <c r="H31" s="361"/>
      <c r="I31" s="42"/>
      <c r="J31" s="361"/>
      <c r="K31" s="361"/>
      <c r="L31" s="42"/>
      <c r="M31" s="42"/>
      <c r="N31" s="42"/>
      <c r="O31" s="42"/>
    </row>
    <row r="32" spans="1:15" ht="21">
      <c r="A32" s="351" t="s">
        <v>599</v>
      </c>
      <c r="B32" s="351" t="s">
        <v>118</v>
      </c>
      <c r="C32" s="352" t="s">
        <v>878</v>
      </c>
      <c r="D32" s="352"/>
      <c r="E32" s="352"/>
      <c r="F32" s="352" t="s">
        <v>623</v>
      </c>
      <c r="G32" s="495"/>
      <c r="H32" s="495"/>
      <c r="I32" s="361"/>
      <c r="J32" s="361"/>
      <c r="K32" s="361"/>
      <c r="L32" s="42"/>
      <c r="M32" s="42"/>
      <c r="N32" s="42"/>
      <c r="O32" s="42"/>
    </row>
    <row r="33" spans="1:15" ht="21.75" thickBot="1">
      <c r="A33" s="395"/>
      <c r="B33" s="395" t="s">
        <v>123</v>
      </c>
      <c r="C33" s="354"/>
      <c r="D33" s="354"/>
      <c r="E33" s="354"/>
      <c r="F33" s="353"/>
      <c r="G33" s="361"/>
      <c r="H33" s="361"/>
      <c r="I33" s="361"/>
      <c r="J33" s="361"/>
      <c r="K33" s="361"/>
      <c r="L33" s="42"/>
      <c r="M33" s="42"/>
      <c r="N33" s="42"/>
      <c r="O33" s="42"/>
    </row>
    <row r="34" spans="1:15" ht="21">
      <c r="A34" s="468" t="s">
        <v>449</v>
      </c>
      <c r="B34" s="469" t="s">
        <v>371</v>
      </c>
      <c r="C34" s="355">
        <v>65000</v>
      </c>
      <c r="D34" s="355"/>
      <c r="E34" s="355"/>
      <c r="F34" s="355">
        <v>40667.63</v>
      </c>
      <c r="G34" s="361"/>
      <c r="H34" s="361"/>
      <c r="I34" s="361"/>
      <c r="J34" s="361"/>
      <c r="K34" s="361"/>
      <c r="L34" s="42"/>
      <c r="M34" s="42"/>
      <c r="N34" s="42"/>
      <c r="O34" s="42"/>
    </row>
    <row r="35" spans="1:15" ht="21">
      <c r="A35" s="470" t="s">
        <v>450</v>
      </c>
      <c r="B35" s="471" t="s">
        <v>370</v>
      </c>
      <c r="C35" s="356">
        <v>30000</v>
      </c>
      <c r="D35" s="356"/>
      <c r="E35" s="356"/>
      <c r="F35" s="356">
        <v>109548</v>
      </c>
      <c r="G35" s="361"/>
      <c r="H35" s="361"/>
      <c r="I35" s="361"/>
      <c r="J35" s="361"/>
      <c r="K35" s="361"/>
      <c r="L35" s="42"/>
      <c r="M35" s="42"/>
      <c r="N35" s="42"/>
      <c r="O35" s="42"/>
    </row>
    <row r="36" spans="1:15" ht="21">
      <c r="A36" s="470" t="s">
        <v>451</v>
      </c>
      <c r="B36" s="471" t="s">
        <v>372</v>
      </c>
      <c r="C36" s="356">
        <v>70000</v>
      </c>
      <c r="D36" s="356"/>
      <c r="E36" s="356"/>
      <c r="F36" s="356">
        <v>62903.13</v>
      </c>
      <c r="G36" s="361"/>
      <c r="H36" s="361"/>
      <c r="I36" s="361"/>
      <c r="J36" s="361"/>
      <c r="K36" s="361"/>
      <c r="L36" s="42"/>
      <c r="M36" s="42"/>
      <c r="N36" s="42"/>
      <c r="O36" s="42"/>
    </row>
    <row r="37" spans="1:15" ht="21">
      <c r="A37" s="470" t="s">
        <v>452</v>
      </c>
      <c r="B37" s="471" t="s">
        <v>374</v>
      </c>
      <c r="C37" s="356">
        <v>50000</v>
      </c>
      <c r="D37" s="356"/>
      <c r="E37" s="356"/>
      <c r="F37" s="356">
        <v>0</v>
      </c>
      <c r="G37" s="361"/>
      <c r="H37" s="361"/>
      <c r="I37" s="361"/>
      <c r="J37" s="361"/>
      <c r="K37" s="361"/>
      <c r="L37" s="42"/>
      <c r="M37" s="42"/>
      <c r="N37" s="42"/>
      <c r="O37" s="42"/>
    </row>
    <row r="38" spans="1:15" ht="21">
      <c r="A38" s="470" t="s">
        <v>227</v>
      </c>
      <c r="B38" s="471" t="s">
        <v>369</v>
      </c>
      <c r="C38" s="356">
        <v>8935000</v>
      </c>
      <c r="D38" s="356"/>
      <c r="E38" s="356"/>
      <c r="F38" s="356">
        <v>7119765.17</v>
      </c>
      <c r="G38" s="361"/>
      <c r="H38" s="361"/>
      <c r="I38" s="361"/>
      <c r="J38" s="361"/>
      <c r="K38" s="361"/>
      <c r="L38" s="42"/>
      <c r="M38" s="42"/>
      <c r="N38" s="42"/>
      <c r="O38" s="42"/>
    </row>
    <row r="39" spans="1:15" ht="21.75" thickBot="1">
      <c r="A39" s="357" t="s">
        <v>453</v>
      </c>
      <c r="B39" s="472" t="s">
        <v>373</v>
      </c>
      <c r="C39" s="358">
        <v>8032370</v>
      </c>
      <c r="D39" s="358"/>
      <c r="E39" s="358"/>
      <c r="F39" s="358">
        <v>11660189.65</v>
      </c>
      <c r="G39" s="361"/>
      <c r="H39" s="361"/>
      <c r="I39" s="361"/>
      <c r="J39" s="361"/>
      <c r="K39" s="361"/>
      <c r="L39" s="42"/>
      <c r="M39" s="42"/>
      <c r="N39" s="42"/>
      <c r="O39" s="42"/>
    </row>
    <row r="40" spans="1:15" ht="21.75" thickBot="1">
      <c r="A40" s="89" t="s">
        <v>228</v>
      </c>
      <c r="B40" s="473"/>
      <c r="C40" s="359">
        <f>SUM(C34:C39)</f>
        <v>17182370</v>
      </c>
      <c r="D40" s="359"/>
      <c r="E40" s="359"/>
      <c r="F40" s="359">
        <f>SUM(F34:F39)</f>
        <v>18993073.58</v>
      </c>
      <c r="G40" s="361"/>
      <c r="H40" s="361"/>
      <c r="I40" s="361"/>
      <c r="J40" s="42"/>
      <c r="K40" s="42"/>
      <c r="L40" s="42"/>
      <c r="M40" s="42"/>
      <c r="N40" s="42"/>
      <c r="O40" s="42"/>
    </row>
    <row r="41" spans="1:9" ht="21.75" thickBot="1">
      <c r="A41" s="360" t="s">
        <v>226</v>
      </c>
      <c r="B41" s="473">
        <v>3000</v>
      </c>
      <c r="C41" s="359">
        <v>232731</v>
      </c>
      <c r="D41" s="359"/>
      <c r="E41" s="359"/>
      <c r="F41" s="359">
        <v>232731</v>
      </c>
      <c r="G41" s="361"/>
      <c r="H41" s="361"/>
      <c r="I41" s="361"/>
    </row>
    <row r="42" spans="1:9" ht="21.75" thickBot="1">
      <c r="A42" s="384" t="s">
        <v>229</v>
      </c>
      <c r="B42" s="360"/>
      <c r="C42" s="396">
        <f>+C40+C41</f>
        <v>17415101</v>
      </c>
      <c r="D42" s="396"/>
      <c r="E42" s="396"/>
      <c r="F42" s="396">
        <f>+F40+F41</f>
        <v>19225804.58</v>
      </c>
      <c r="G42" s="398"/>
      <c r="H42" s="398"/>
      <c r="I42" s="42"/>
    </row>
  </sheetData>
  <sheetProtection/>
  <printOptions/>
  <pageMargins left="0.37" right="0.3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8">
      <selection activeCell="A13" sqref="A13"/>
    </sheetView>
  </sheetViews>
  <sheetFormatPr defaultColWidth="9.140625" defaultRowHeight="21.75"/>
  <cols>
    <col min="1" max="1" width="58.7109375" style="652" customWidth="1"/>
    <col min="2" max="2" width="15.421875" style="652" customWidth="1"/>
    <col min="3" max="3" width="13.8515625" style="652" customWidth="1"/>
    <col min="4" max="4" width="16.140625" style="652" customWidth="1"/>
    <col min="5" max="6" width="13.00390625" style="652" customWidth="1"/>
    <col min="7" max="7" width="18.57421875" style="652" customWidth="1"/>
    <col min="8" max="16384" width="9.140625" style="652" customWidth="1"/>
  </cols>
  <sheetData>
    <row r="1" spans="1:7" s="789" customFormat="1" ht="21.75">
      <c r="A1" s="786" t="s">
        <v>305</v>
      </c>
      <c r="B1" s="787"/>
      <c r="C1" s="788"/>
      <c r="D1" s="788"/>
      <c r="E1" s="788"/>
      <c r="F1" s="788"/>
      <c r="G1" s="788"/>
    </row>
    <row r="2" spans="1:7" s="789" customFormat="1" ht="21.75">
      <c r="A2" s="786" t="s">
        <v>297</v>
      </c>
      <c r="B2" s="787"/>
      <c r="C2" s="788"/>
      <c r="D2" s="788"/>
      <c r="E2" s="788"/>
      <c r="F2" s="788"/>
      <c r="G2" s="788"/>
    </row>
    <row r="3" spans="1:7" s="789" customFormat="1" ht="22.5" thickBot="1">
      <c r="A3" s="790"/>
      <c r="B3" s="791"/>
      <c r="C3" s="792"/>
      <c r="D3" s="792"/>
      <c r="E3" s="792"/>
      <c r="F3" s="792"/>
      <c r="G3" s="792"/>
    </row>
    <row r="4" spans="1:7" s="789" customFormat="1" ht="21.75">
      <c r="A4" s="793" t="s">
        <v>121</v>
      </c>
      <c r="B4" s="793" t="s">
        <v>122</v>
      </c>
      <c r="C4" s="794" t="s">
        <v>290</v>
      </c>
      <c r="D4" s="794"/>
      <c r="E4" s="794"/>
      <c r="F4" s="794"/>
      <c r="G4" s="794" t="s">
        <v>291</v>
      </c>
    </row>
    <row r="5" spans="1:7" s="789" customFormat="1" ht="22.5" thickBot="1">
      <c r="A5" s="795"/>
      <c r="B5" s="796"/>
      <c r="C5" s="704" t="s">
        <v>298</v>
      </c>
      <c r="D5" s="704" t="s">
        <v>292</v>
      </c>
      <c r="E5" s="704" t="s">
        <v>299</v>
      </c>
      <c r="F5" s="704" t="s">
        <v>300</v>
      </c>
      <c r="G5" s="797" t="s">
        <v>293</v>
      </c>
    </row>
    <row r="6" spans="1:7" s="789" customFormat="1" ht="21.75">
      <c r="A6" s="775" t="s">
        <v>404</v>
      </c>
      <c r="B6" s="798"/>
      <c r="C6" s="798"/>
      <c r="D6" s="798"/>
      <c r="E6" s="798"/>
      <c r="F6" s="798"/>
      <c r="G6" s="798"/>
    </row>
    <row r="7" spans="1:7" s="789" customFormat="1" ht="21.75">
      <c r="A7" s="775" t="s">
        <v>396</v>
      </c>
      <c r="B7" s="774">
        <v>58000</v>
      </c>
      <c r="C7" s="774">
        <v>0</v>
      </c>
      <c r="D7" s="774">
        <v>0</v>
      </c>
      <c r="E7" s="774">
        <v>0</v>
      </c>
      <c r="F7" s="774">
        <v>0</v>
      </c>
      <c r="G7" s="774">
        <f>+B7-C7-D7-E7-F7</f>
        <v>58000</v>
      </c>
    </row>
    <row r="8" spans="1:7" s="789" customFormat="1" ht="21.75">
      <c r="A8" s="775" t="s">
        <v>884</v>
      </c>
      <c r="B8" s="799"/>
      <c r="C8" s="799"/>
      <c r="D8" s="799"/>
      <c r="E8" s="799"/>
      <c r="F8" s="799"/>
      <c r="G8" s="774">
        <f aca="true" t="shared" si="0" ref="G8:G15">+B8-C8-D8-E8-F8</f>
        <v>0</v>
      </c>
    </row>
    <row r="9" spans="1:7" s="789" customFormat="1" ht="21.75">
      <c r="A9" s="775" t="s">
        <v>397</v>
      </c>
      <c r="B9" s="774">
        <v>50700</v>
      </c>
      <c r="C9" s="774">
        <v>0</v>
      </c>
      <c r="D9" s="774">
        <v>33000</v>
      </c>
      <c r="E9" s="774">
        <v>0</v>
      </c>
      <c r="F9" s="774">
        <v>0</v>
      </c>
      <c r="G9" s="774">
        <f t="shared" si="0"/>
        <v>17700</v>
      </c>
    </row>
    <row r="10" spans="1:7" s="789" customFormat="1" ht="21.75">
      <c r="A10" s="775" t="s">
        <v>398</v>
      </c>
      <c r="B10" s="774">
        <v>274400</v>
      </c>
      <c r="C10" s="774">
        <v>0</v>
      </c>
      <c r="D10" s="774">
        <v>0</v>
      </c>
      <c r="E10" s="774">
        <v>0</v>
      </c>
      <c r="F10" s="774">
        <v>271000</v>
      </c>
      <c r="G10" s="774">
        <f t="shared" si="0"/>
        <v>3400</v>
      </c>
    </row>
    <row r="11" spans="1:7" s="789" customFormat="1" ht="21.75">
      <c r="A11" s="775" t="s">
        <v>399</v>
      </c>
      <c r="B11" s="774">
        <v>543900</v>
      </c>
      <c r="C11" s="774">
        <v>0</v>
      </c>
      <c r="D11" s="774">
        <v>0</v>
      </c>
      <c r="E11" s="774">
        <v>540000</v>
      </c>
      <c r="F11" s="774">
        <v>0</v>
      </c>
      <c r="G11" s="774">
        <f t="shared" si="0"/>
        <v>3900</v>
      </c>
    </row>
    <row r="12" spans="1:7" s="789" customFormat="1" ht="21.75">
      <c r="A12" s="775" t="s">
        <v>400</v>
      </c>
      <c r="B12" s="774">
        <v>350000</v>
      </c>
      <c r="C12" s="774">
        <v>350000</v>
      </c>
      <c r="D12" s="774">
        <v>0</v>
      </c>
      <c r="E12" s="774">
        <v>0</v>
      </c>
      <c r="F12" s="774">
        <v>0</v>
      </c>
      <c r="G12" s="774">
        <f t="shared" si="0"/>
        <v>0</v>
      </c>
    </row>
    <row r="13" spans="1:7" s="789" customFormat="1" ht="21.75">
      <c r="A13" s="775" t="s">
        <v>401</v>
      </c>
      <c r="B13" s="774">
        <v>361000</v>
      </c>
      <c r="C13" s="774">
        <v>361000</v>
      </c>
      <c r="D13" s="774">
        <v>0</v>
      </c>
      <c r="E13" s="774">
        <v>0</v>
      </c>
      <c r="F13" s="774">
        <v>0</v>
      </c>
      <c r="G13" s="774">
        <f t="shared" si="0"/>
        <v>0</v>
      </c>
    </row>
    <row r="14" spans="1:7" s="789" customFormat="1" ht="21.75">
      <c r="A14" s="775" t="s">
        <v>402</v>
      </c>
      <c r="B14" s="774">
        <v>247000</v>
      </c>
      <c r="C14" s="774">
        <v>247000</v>
      </c>
      <c r="D14" s="774">
        <v>0</v>
      </c>
      <c r="E14" s="774">
        <v>0</v>
      </c>
      <c r="F14" s="774">
        <v>0</v>
      </c>
      <c r="G14" s="774">
        <f t="shared" si="0"/>
        <v>0</v>
      </c>
    </row>
    <row r="15" spans="1:7" s="789" customFormat="1" ht="21.75">
      <c r="A15" s="775" t="s">
        <v>403</v>
      </c>
      <c r="B15" s="774">
        <v>170000</v>
      </c>
      <c r="C15" s="774">
        <v>0</v>
      </c>
      <c r="D15" s="774">
        <v>170000</v>
      </c>
      <c r="E15" s="774">
        <v>0</v>
      </c>
      <c r="F15" s="774">
        <v>0</v>
      </c>
      <c r="G15" s="774">
        <f t="shared" si="0"/>
        <v>0</v>
      </c>
    </row>
    <row r="16" spans="1:7" s="789" customFormat="1" ht="22.5" thickBot="1">
      <c r="A16" s="775"/>
      <c r="B16" s="774"/>
      <c r="C16" s="774"/>
      <c r="D16" s="774"/>
      <c r="E16" s="774"/>
      <c r="F16" s="774"/>
      <c r="G16" s="774"/>
    </row>
    <row r="17" spans="1:7" s="789" customFormat="1" ht="22.5" thickBot="1">
      <c r="A17" s="800" t="s">
        <v>885</v>
      </c>
      <c r="B17" s="801">
        <f aca="true" t="shared" si="1" ref="B17:G17">SUM(B7:B16)</f>
        <v>2055000</v>
      </c>
      <c r="C17" s="801">
        <f t="shared" si="1"/>
        <v>958000</v>
      </c>
      <c r="D17" s="801">
        <f t="shared" si="1"/>
        <v>203000</v>
      </c>
      <c r="E17" s="801">
        <f t="shared" si="1"/>
        <v>540000</v>
      </c>
      <c r="F17" s="801">
        <f t="shared" si="1"/>
        <v>271000</v>
      </c>
      <c r="G17" s="801">
        <f t="shared" si="1"/>
        <v>83000</v>
      </c>
    </row>
    <row r="23" spans="1:7" s="789" customFormat="1" ht="21.75">
      <c r="A23" s="786" t="s">
        <v>308</v>
      </c>
      <c r="B23" s="787"/>
      <c r="C23" s="788"/>
      <c r="D23" s="788"/>
      <c r="E23" s="788"/>
      <c r="F23" s="788"/>
      <c r="G23" s="788"/>
    </row>
    <row r="24" spans="1:7" s="789" customFormat="1" ht="21.75">
      <c r="A24" s="786" t="s">
        <v>297</v>
      </c>
      <c r="B24" s="787"/>
      <c r="C24" s="788"/>
      <c r="D24" s="788"/>
      <c r="E24" s="788"/>
      <c r="F24" s="788"/>
      <c r="G24" s="788"/>
    </row>
    <row r="25" spans="1:7" s="789" customFormat="1" ht="22.5" thickBot="1">
      <c r="A25" s="790"/>
      <c r="B25" s="791"/>
      <c r="C25" s="792"/>
      <c r="D25" s="792"/>
      <c r="E25" s="792"/>
      <c r="F25" s="792"/>
      <c r="G25" s="792"/>
    </row>
    <row r="26" spans="1:7" s="789" customFormat="1" ht="21.75">
      <c r="A26" s="793" t="s">
        <v>121</v>
      </c>
      <c r="B26" s="793" t="s">
        <v>122</v>
      </c>
      <c r="C26" s="794" t="s">
        <v>290</v>
      </c>
      <c r="D26" s="794" t="s">
        <v>291</v>
      </c>
      <c r="E26" s="794"/>
      <c r="F26" s="794"/>
      <c r="G26" s="794"/>
    </row>
    <row r="27" spans="1:7" s="789" customFormat="1" ht="22.5" thickBot="1">
      <c r="A27" s="795"/>
      <c r="B27" s="796"/>
      <c r="C27" s="704" t="s">
        <v>294</v>
      </c>
      <c r="D27" s="797" t="s">
        <v>295</v>
      </c>
      <c r="E27" s="704"/>
      <c r="F27" s="704"/>
      <c r="G27" s="797"/>
    </row>
    <row r="28" spans="1:7" s="789" customFormat="1" ht="21.75">
      <c r="A28" s="802"/>
      <c r="B28" s="707"/>
      <c r="C28" s="803"/>
      <c r="D28" s="803"/>
      <c r="E28" s="804"/>
      <c r="F28" s="798"/>
      <c r="G28" s="798"/>
    </row>
    <row r="29" spans="1:7" s="789" customFormat="1" ht="21.75">
      <c r="A29" s="706" t="s">
        <v>702</v>
      </c>
      <c r="B29" s="707">
        <v>565000</v>
      </c>
      <c r="C29" s="805">
        <v>0</v>
      </c>
      <c r="D29" s="707">
        <v>565000</v>
      </c>
      <c r="E29" s="804"/>
      <c r="F29" s="798"/>
      <c r="G29" s="798"/>
    </row>
    <row r="30" spans="1:7" s="789" customFormat="1" ht="21.75">
      <c r="A30" s="706" t="s">
        <v>703</v>
      </c>
      <c r="B30" s="707">
        <v>364000</v>
      </c>
      <c r="C30" s="707">
        <v>0</v>
      </c>
      <c r="D30" s="707">
        <v>364000</v>
      </c>
      <c r="E30" s="806"/>
      <c r="F30" s="774"/>
      <c r="G30" s="774"/>
    </row>
    <row r="31" spans="1:7" s="789" customFormat="1" ht="21.75">
      <c r="A31" s="706" t="s">
        <v>704</v>
      </c>
      <c r="B31" s="707">
        <v>300000</v>
      </c>
      <c r="C31" s="705">
        <v>0</v>
      </c>
      <c r="D31" s="707">
        <v>300000</v>
      </c>
      <c r="E31" s="807"/>
      <c r="F31" s="799"/>
      <c r="G31" s="774"/>
    </row>
    <row r="32" spans="1:7" s="789" customFormat="1" ht="21.75">
      <c r="A32" s="706" t="s">
        <v>705</v>
      </c>
      <c r="B32" s="707">
        <v>322000</v>
      </c>
      <c r="C32" s="707">
        <v>0</v>
      </c>
      <c r="D32" s="707">
        <v>322000</v>
      </c>
      <c r="E32" s="806"/>
      <c r="F32" s="774"/>
      <c r="G32" s="774"/>
    </row>
    <row r="33" spans="1:7" s="789" customFormat="1" ht="21.75">
      <c r="A33" s="706" t="s">
        <v>706</v>
      </c>
      <c r="B33" s="707">
        <v>312000</v>
      </c>
      <c r="C33" s="707">
        <v>0</v>
      </c>
      <c r="D33" s="707">
        <v>312000</v>
      </c>
      <c r="E33" s="806"/>
      <c r="F33" s="774"/>
      <c r="G33" s="774"/>
    </row>
    <row r="34" spans="1:7" s="789" customFormat="1" ht="21.75">
      <c r="A34" s="706" t="s">
        <v>707</v>
      </c>
      <c r="B34" s="707">
        <v>67000</v>
      </c>
      <c r="C34" s="707">
        <v>0</v>
      </c>
      <c r="D34" s="707">
        <v>67000</v>
      </c>
      <c r="E34" s="806"/>
      <c r="F34" s="774"/>
      <c r="G34" s="774"/>
    </row>
    <row r="35" spans="1:7" s="789" customFormat="1" ht="21.75">
      <c r="A35" s="706"/>
      <c r="B35" s="707"/>
      <c r="C35" s="707"/>
      <c r="D35" s="707"/>
      <c r="E35" s="806"/>
      <c r="F35" s="774"/>
      <c r="G35" s="774"/>
    </row>
    <row r="36" spans="1:7" s="789" customFormat="1" ht="21.75">
      <c r="A36" s="706"/>
      <c r="B36" s="707"/>
      <c r="C36" s="707"/>
      <c r="D36" s="707"/>
      <c r="E36" s="806"/>
      <c r="F36" s="774"/>
      <c r="G36" s="774"/>
    </row>
    <row r="37" spans="1:7" s="789" customFormat="1" ht="21.75">
      <c r="A37" s="706"/>
      <c r="B37" s="707"/>
      <c r="C37" s="707"/>
      <c r="D37" s="707"/>
      <c r="E37" s="806"/>
      <c r="F37" s="774"/>
      <c r="G37" s="774"/>
    </row>
    <row r="38" spans="1:7" s="789" customFormat="1" ht="22.5" thickBot="1">
      <c r="A38" s="706"/>
      <c r="B38" s="707"/>
      <c r="C38" s="707"/>
      <c r="D38" s="707"/>
      <c r="E38" s="806"/>
      <c r="F38" s="774"/>
      <c r="G38" s="774"/>
    </row>
    <row r="39" spans="1:7" s="789" customFormat="1" ht="22.5" thickBot="1">
      <c r="A39" s="800" t="s">
        <v>885</v>
      </c>
      <c r="B39" s="801">
        <f aca="true" t="shared" si="2" ref="B39:G39">SUM(B29:B38)</f>
        <v>1930000</v>
      </c>
      <c r="C39" s="801">
        <f t="shared" si="2"/>
        <v>0</v>
      </c>
      <c r="D39" s="801">
        <f t="shared" si="2"/>
        <v>1930000</v>
      </c>
      <c r="E39" s="808">
        <f t="shared" si="2"/>
        <v>0</v>
      </c>
      <c r="F39" s="801">
        <f t="shared" si="2"/>
        <v>0</v>
      </c>
      <c r="G39" s="801">
        <f t="shared" si="2"/>
        <v>0</v>
      </c>
    </row>
  </sheetData>
  <printOptions/>
  <pageMargins left="0.56" right="0.3" top="1" bottom="1" header="0.5" footer="0.5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SheetLayoutView="100" zoomScalePageLayoutView="0" workbookViewId="0" topLeftCell="A1">
      <selection activeCell="I5" sqref="I5:I20"/>
    </sheetView>
  </sheetViews>
  <sheetFormatPr defaultColWidth="9.140625" defaultRowHeight="21.75"/>
  <cols>
    <col min="1" max="1" width="28.7109375" style="43" customWidth="1"/>
    <col min="2" max="2" width="11.140625" style="43" customWidth="1"/>
    <col min="3" max="3" width="15.00390625" style="43" customWidth="1"/>
    <col min="4" max="4" width="17.8515625" style="43" customWidth="1"/>
    <col min="5" max="5" width="15.00390625" style="43" customWidth="1"/>
    <col min="6" max="6" width="16.28125" style="43" customWidth="1"/>
    <col min="7" max="7" width="16.7109375" style="43" customWidth="1"/>
    <col min="8" max="8" width="13.7109375" style="43" customWidth="1"/>
    <col min="9" max="9" width="15.28125" style="43" customWidth="1"/>
    <col min="10" max="10" width="13.00390625" style="43" customWidth="1"/>
    <col min="11" max="11" width="12.28125" style="43" customWidth="1"/>
    <col min="12" max="16384" width="9.140625" style="43" customWidth="1"/>
  </cols>
  <sheetData>
    <row r="1" ht="21">
      <c r="A1" s="43" t="s">
        <v>681</v>
      </c>
    </row>
    <row r="2" ht="21">
      <c r="A2" s="43" t="s">
        <v>682</v>
      </c>
    </row>
    <row r="3" spans="1:8" ht="21">
      <c r="A3" s="466" t="s">
        <v>363</v>
      </c>
      <c r="B3" s="466"/>
      <c r="C3" s="466"/>
      <c r="D3" s="466"/>
      <c r="E3" s="466"/>
      <c r="F3" s="466"/>
      <c r="G3" s="466"/>
      <c r="H3" s="466"/>
    </row>
    <row r="4" spans="1:8" ht="21.75" thickBot="1">
      <c r="A4" s="466"/>
      <c r="B4" s="466"/>
      <c r="C4" s="466"/>
      <c r="D4" s="466"/>
      <c r="E4" s="466"/>
      <c r="F4" s="466"/>
      <c r="G4" s="466"/>
      <c r="H4" s="466"/>
    </row>
    <row r="5" spans="1:12" ht="21">
      <c r="A5" s="351" t="s">
        <v>696</v>
      </c>
      <c r="B5" s="351" t="s">
        <v>118</v>
      </c>
      <c r="C5" s="351" t="s">
        <v>878</v>
      </c>
      <c r="D5" s="351" t="s">
        <v>878</v>
      </c>
      <c r="E5" s="439" t="s">
        <v>878</v>
      </c>
      <c r="F5" s="474" t="s">
        <v>598</v>
      </c>
      <c r="G5" s="474" t="s">
        <v>230</v>
      </c>
      <c r="H5" s="565" t="s">
        <v>879</v>
      </c>
      <c r="I5" s="456" t="s">
        <v>727</v>
      </c>
      <c r="J5" s="467"/>
      <c r="K5" s="467"/>
      <c r="L5" s="467"/>
    </row>
    <row r="6" spans="1:12" ht="21">
      <c r="A6" s="252"/>
      <c r="B6" s="252" t="s">
        <v>123</v>
      </c>
      <c r="C6" s="475" t="s">
        <v>598</v>
      </c>
      <c r="D6" s="475" t="s">
        <v>230</v>
      </c>
      <c r="E6" s="440" t="s">
        <v>885</v>
      </c>
      <c r="F6" s="475" t="s">
        <v>191</v>
      </c>
      <c r="G6" s="475" t="s">
        <v>736</v>
      </c>
      <c r="H6" s="566" t="s">
        <v>885</v>
      </c>
      <c r="I6" s="457" t="s">
        <v>588</v>
      </c>
      <c r="J6" s="467"/>
      <c r="K6" s="467"/>
      <c r="L6" s="467"/>
    </row>
    <row r="7" spans="1:9" ht="21">
      <c r="A7" s="252" t="s">
        <v>121</v>
      </c>
      <c r="B7" s="252"/>
      <c r="C7" s="475" t="s">
        <v>191</v>
      </c>
      <c r="D7" s="475" t="s">
        <v>736</v>
      </c>
      <c r="E7" s="440"/>
      <c r="F7" s="510" t="s">
        <v>192</v>
      </c>
      <c r="G7" s="475" t="s">
        <v>683</v>
      </c>
      <c r="H7" s="601"/>
      <c r="I7" s="457"/>
    </row>
    <row r="8" spans="1:9" ht="21">
      <c r="A8" s="252"/>
      <c r="B8" s="252"/>
      <c r="C8" s="510"/>
      <c r="D8" s="475" t="s">
        <v>683</v>
      </c>
      <c r="E8" s="440"/>
      <c r="F8" s="510"/>
      <c r="G8" s="510" t="s">
        <v>193</v>
      </c>
      <c r="H8" s="601"/>
      <c r="I8" s="457"/>
    </row>
    <row r="9" spans="1:9" ht="21.75" thickBot="1">
      <c r="A9" s="395"/>
      <c r="B9" s="395"/>
      <c r="C9" s="510" t="s">
        <v>192</v>
      </c>
      <c r="D9" s="510" t="s">
        <v>193</v>
      </c>
      <c r="E9" s="551"/>
      <c r="F9" s="478" t="s">
        <v>590</v>
      </c>
      <c r="G9" s="478" t="s">
        <v>590</v>
      </c>
      <c r="H9" s="578"/>
      <c r="I9" s="598"/>
    </row>
    <row r="10" spans="1:9" ht="21">
      <c r="A10" s="542" t="s">
        <v>478</v>
      </c>
      <c r="B10" s="512"/>
      <c r="C10" s="513"/>
      <c r="D10" s="513"/>
      <c r="E10" s="600"/>
      <c r="F10" s="513"/>
      <c r="G10" s="513"/>
      <c r="H10" s="600"/>
      <c r="I10" s="599"/>
    </row>
    <row r="11" spans="1:9" ht="21">
      <c r="A11" s="470" t="s">
        <v>339</v>
      </c>
      <c r="B11" s="514">
        <v>532000</v>
      </c>
      <c r="C11" s="356">
        <v>0</v>
      </c>
      <c r="D11" s="356">
        <v>30000</v>
      </c>
      <c r="E11" s="553">
        <f>+C11+D11</f>
        <v>30000</v>
      </c>
      <c r="F11" s="356">
        <v>0</v>
      </c>
      <c r="G11" s="356">
        <v>0</v>
      </c>
      <c r="H11" s="553">
        <f>+F11+G11</f>
        <v>0</v>
      </c>
      <c r="I11" s="560">
        <f>+E11-H11</f>
        <v>30000</v>
      </c>
    </row>
    <row r="12" spans="1:9" ht="21">
      <c r="A12" s="470"/>
      <c r="B12" s="514"/>
      <c r="C12" s="356"/>
      <c r="D12" s="356"/>
      <c r="E12" s="553"/>
      <c r="F12" s="356"/>
      <c r="G12" s="356"/>
      <c r="H12" s="553">
        <f>+F12+G12</f>
        <v>0</v>
      </c>
      <c r="I12" s="560"/>
    </row>
    <row r="13" spans="1:9" ht="21.75" thickBot="1">
      <c r="A13" s="515"/>
      <c r="B13" s="438"/>
      <c r="C13" s="516"/>
      <c r="D13" s="516"/>
      <c r="E13" s="554"/>
      <c r="F13" s="516"/>
      <c r="G13" s="516"/>
      <c r="H13" s="554">
        <f>+F13+G13</f>
        <v>0</v>
      </c>
      <c r="I13" s="561"/>
    </row>
    <row r="14" spans="1:9" ht="21.75" thickBot="1">
      <c r="A14" s="95" t="s">
        <v>885</v>
      </c>
      <c r="B14" s="95"/>
      <c r="C14" s="82">
        <f>SUM(C11:C13)</f>
        <v>0</v>
      </c>
      <c r="D14" s="82">
        <f>SUM(D11:D13)</f>
        <v>30000</v>
      </c>
      <c r="E14" s="548">
        <f>SUM(E11:E13)</f>
        <v>30000</v>
      </c>
      <c r="F14" s="82">
        <f>SUM(F11:F13)</f>
        <v>0</v>
      </c>
      <c r="G14" s="82">
        <f>SUM(G11:G13)</f>
        <v>0</v>
      </c>
      <c r="H14" s="548">
        <f>+F14+G14</f>
        <v>0</v>
      </c>
      <c r="I14" s="549">
        <f>SUM(I11:I13)</f>
        <v>30000</v>
      </c>
    </row>
    <row r="15" spans="1:9" ht="21">
      <c r="A15" s="542" t="s">
        <v>659</v>
      </c>
      <c r="B15" s="512"/>
      <c r="C15" s="513"/>
      <c r="D15" s="513"/>
      <c r="E15" s="600"/>
      <c r="F15" s="513"/>
      <c r="G15" s="513"/>
      <c r="H15" s="600"/>
      <c r="I15" s="599"/>
    </row>
    <row r="16" spans="1:9" ht="21">
      <c r="A16" s="470" t="s">
        <v>339</v>
      </c>
      <c r="B16" s="514">
        <v>532000</v>
      </c>
      <c r="C16" s="356">
        <v>80000</v>
      </c>
      <c r="D16" s="356">
        <v>0</v>
      </c>
      <c r="E16" s="553">
        <f>+C16+D16</f>
        <v>80000</v>
      </c>
      <c r="F16" s="356">
        <v>10100</v>
      </c>
      <c r="G16" s="356">
        <v>0</v>
      </c>
      <c r="H16" s="553">
        <f>+F16+G16</f>
        <v>10100</v>
      </c>
      <c r="I16" s="560">
        <f>+E16-H16</f>
        <v>69900</v>
      </c>
    </row>
    <row r="17" spans="1:9" ht="21">
      <c r="A17" s="470"/>
      <c r="B17" s="514"/>
      <c r="C17" s="356"/>
      <c r="D17" s="356"/>
      <c r="E17" s="553"/>
      <c r="F17" s="356"/>
      <c r="G17" s="356"/>
      <c r="H17" s="553">
        <f>+F17+G17</f>
        <v>0</v>
      </c>
      <c r="I17" s="560"/>
    </row>
    <row r="18" spans="1:9" ht="21.75" thickBot="1">
      <c r="A18" s="515"/>
      <c r="B18" s="438"/>
      <c r="C18" s="516"/>
      <c r="D18" s="516"/>
      <c r="E18" s="554"/>
      <c r="F18" s="516"/>
      <c r="G18" s="516"/>
      <c r="H18" s="554">
        <f>+F18+G18</f>
        <v>0</v>
      </c>
      <c r="I18" s="561"/>
    </row>
    <row r="19" spans="1:9" ht="21.75" thickBot="1">
      <c r="A19" s="95" t="s">
        <v>885</v>
      </c>
      <c r="B19" s="95"/>
      <c r="C19" s="82">
        <f>SUM(C16:C18)</f>
        <v>80000</v>
      </c>
      <c r="D19" s="82">
        <f>SUM(D16:D18)</f>
        <v>0</v>
      </c>
      <c r="E19" s="548">
        <f>SUM(E16:E18)</f>
        <v>80000</v>
      </c>
      <c r="F19" s="82">
        <f>SUM(F16:F18)</f>
        <v>10100</v>
      </c>
      <c r="G19" s="82">
        <f>SUM(G16:G18)</f>
        <v>0</v>
      </c>
      <c r="H19" s="548">
        <f>+F19+G19</f>
        <v>10100</v>
      </c>
      <c r="I19" s="549">
        <f>SUM(I16:I18)</f>
        <v>69900</v>
      </c>
    </row>
    <row r="20" spans="1:9" s="42" customFormat="1" ht="21.75" thickBot="1">
      <c r="A20" s="506"/>
      <c r="B20" s="507"/>
      <c r="C20" s="508">
        <f>+C14+C19</f>
        <v>80000</v>
      </c>
      <c r="D20" s="508">
        <f>+D14+D19</f>
        <v>30000</v>
      </c>
      <c r="E20" s="591">
        <f>+E14+E19</f>
        <v>110000</v>
      </c>
      <c r="F20" s="508">
        <v>10100</v>
      </c>
      <c r="G20" s="508"/>
      <c r="H20" s="591">
        <v>10100</v>
      </c>
      <c r="I20" s="597">
        <v>69900</v>
      </c>
    </row>
    <row r="21" spans="1:9" s="42" customFormat="1" ht="21">
      <c r="A21" s="397"/>
      <c r="C21" s="361"/>
      <c r="D21" s="361"/>
      <c r="E21" s="361"/>
      <c r="F21" s="361"/>
      <c r="G21" s="361"/>
      <c r="H21" s="361"/>
      <c r="I21" s="361"/>
    </row>
    <row r="22" spans="1:9" s="42" customFormat="1" ht="21">
      <c r="A22" s="397"/>
      <c r="C22" s="361"/>
      <c r="D22" s="361"/>
      <c r="E22" s="361"/>
      <c r="F22" s="361"/>
      <c r="G22" s="361"/>
      <c r="H22" s="361"/>
      <c r="I22" s="361"/>
    </row>
    <row r="23" spans="1:9" s="42" customFormat="1" ht="21">
      <c r="A23" s="397"/>
      <c r="C23" s="361"/>
      <c r="D23" s="361"/>
      <c r="E23" s="361"/>
      <c r="F23" s="361"/>
      <c r="G23" s="361"/>
      <c r="H23" s="361"/>
      <c r="I23" s="361"/>
    </row>
    <row r="24" spans="1:9" s="42" customFormat="1" ht="21">
      <c r="A24" s="397"/>
      <c r="C24" s="361"/>
      <c r="D24" s="361"/>
      <c r="E24" s="361"/>
      <c r="F24" s="361"/>
      <c r="G24" s="361"/>
      <c r="H24" s="361"/>
      <c r="I24" s="361"/>
    </row>
    <row r="25" spans="1:9" s="42" customFormat="1" ht="21">
      <c r="A25" s="397"/>
      <c r="C25" s="361"/>
      <c r="D25" s="361"/>
      <c r="E25" s="361"/>
      <c r="F25" s="361"/>
      <c r="G25" s="361"/>
      <c r="H25" s="361"/>
      <c r="I25" s="361"/>
    </row>
    <row r="26" spans="1:9" s="42" customFormat="1" ht="21">
      <c r="A26" s="397"/>
      <c r="C26" s="361"/>
      <c r="D26" s="361"/>
      <c r="E26" s="361"/>
      <c r="F26" s="361"/>
      <c r="G26" s="361"/>
      <c r="H26" s="361"/>
      <c r="I26" s="361"/>
    </row>
    <row r="27" spans="1:9" s="42" customFormat="1" ht="21.75" thickBot="1">
      <c r="A27" s="397"/>
      <c r="C27" s="361"/>
      <c r="D27" s="361"/>
      <c r="E27" s="361"/>
      <c r="F27" s="361"/>
      <c r="G27" s="361"/>
      <c r="H27" s="361"/>
      <c r="I27" s="361"/>
    </row>
    <row r="28" spans="1:9" ht="21">
      <c r="A28" s="517"/>
      <c r="B28" s="277"/>
      <c r="C28" s="518"/>
      <c r="D28" s="518"/>
      <c r="E28" s="518"/>
      <c r="F28" s="518"/>
      <c r="G28" s="361"/>
      <c r="H28" s="361"/>
      <c r="I28" s="361"/>
    </row>
    <row r="29" spans="1:9" ht="21" customHeight="1" thickBot="1">
      <c r="A29" s="519"/>
      <c r="B29" s="520"/>
      <c r="C29" s="521"/>
      <c r="D29" s="521"/>
      <c r="E29" s="521"/>
      <c r="F29" s="521"/>
      <c r="G29" s="361"/>
      <c r="H29" s="361"/>
      <c r="I29" s="42"/>
    </row>
    <row r="30" spans="1:15" ht="21">
      <c r="A30" s="351" t="s">
        <v>599</v>
      </c>
      <c r="B30" s="351" t="s">
        <v>118</v>
      </c>
      <c r="C30" s="352" t="s">
        <v>878</v>
      </c>
      <c r="D30" s="352"/>
      <c r="E30" s="352"/>
      <c r="F30" s="352" t="s">
        <v>623</v>
      </c>
      <c r="G30" s="522"/>
      <c r="H30" s="522"/>
      <c r="I30" s="523"/>
      <c r="J30" s="361"/>
      <c r="K30" s="361"/>
      <c r="L30" s="42"/>
      <c r="M30" s="42"/>
      <c r="N30" s="42"/>
      <c r="O30" s="42"/>
    </row>
    <row r="31" spans="1:15" ht="21.75" thickBot="1">
      <c r="A31" s="395"/>
      <c r="B31" s="395" t="s">
        <v>123</v>
      </c>
      <c r="C31" s="354"/>
      <c r="D31" s="354"/>
      <c r="E31" s="354"/>
      <c r="F31" s="353"/>
      <c r="G31" s="523"/>
      <c r="H31" s="523"/>
      <c r="I31" s="523"/>
      <c r="J31" s="361"/>
      <c r="K31" s="361"/>
      <c r="L31" s="42"/>
      <c r="M31" s="42"/>
      <c r="N31" s="42"/>
      <c r="O31" s="42"/>
    </row>
    <row r="32" spans="1:15" ht="21">
      <c r="A32" s="524" t="s">
        <v>449</v>
      </c>
      <c r="B32" s="525" t="s">
        <v>371</v>
      </c>
      <c r="C32" s="526">
        <v>65000</v>
      </c>
      <c r="D32" s="526"/>
      <c r="E32" s="526"/>
      <c r="F32" s="526">
        <v>40667.63</v>
      </c>
      <c r="G32" s="523"/>
      <c r="H32" s="523"/>
      <c r="I32" s="523"/>
      <c r="J32" s="361"/>
      <c r="K32" s="361"/>
      <c r="L32" s="42"/>
      <c r="M32" s="42"/>
      <c r="N32" s="42"/>
      <c r="O32" s="42"/>
    </row>
    <row r="33" spans="1:15" ht="21">
      <c r="A33" s="527" t="s">
        <v>450</v>
      </c>
      <c r="B33" s="525" t="s">
        <v>370</v>
      </c>
      <c r="C33" s="528">
        <v>30000</v>
      </c>
      <c r="D33" s="528"/>
      <c r="E33" s="528"/>
      <c r="F33" s="528">
        <v>109548</v>
      </c>
      <c r="G33" s="523"/>
      <c r="H33" s="523"/>
      <c r="I33" s="523"/>
      <c r="J33" s="361"/>
      <c r="K33" s="361"/>
      <c r="L33" s="42"/>
      <c r="M33" s="42"/>
      <c r="N33" s="42"/>
      <c r="O33" s="42"/>
    </row>
    <row r="34" spans="1:15" ht="21">
      <c r="A34" s="527" t="s">
        <v>451</v>
      </c>
      <c r="B34" s="525" t="s">
        <v>372</v>
      </c>
      <c r="C34" s="528">
        <v>70000</v>
      </c>
      <c r="D34" s="528"/>
      <c r="E34" s="528"/>
      <c r="F34" s="528">
        <v>62903.13</v>
      </c>
      <c r="G34" s="523"/>
      <c r="H34" s="523"/>
      <c r="I34" s="523"/>
      <c r="J34" s="361"/>
      <c r="K34" s="361"/>
      <c r="L34" s="42"/>
      <c r="M34" s="42"/>
      <c r="N34" s="42"/>
      <c r="O34" s="42"/>
    </row>
    <row r="35" spans="1:15" ht="21">
      <c r="A35" s="527" t="s">
        <v>452</v>
      </c>
      <c r="B35" s="525" t="s">
        <v>374</v>
      </c>
      <c r="C35" s="528">
        <v>50000</v>
      </c>
      <c r="D35" s="528"/>
      <c r="E35" s="528"/>
      <c r="F35" s="528">
        <v>0</v>
      </c>
      <c r="G35" s="523"/>
      <c r="H35" s="523"/>
      <c r="I35" s="523"/>
      <c r="J35" s="361"/>
      <c r="K35" s="361"/>
      <c r="L35" s="42"/>
      <c r="M35" s="42"/>
      <c r="N35" s="42"/>
      <c r="O35" s="42"/>
    </row>
    <row r="36" spans="1:15" ht="21">
      <c r="A36" s="527" t="s">
        <v>227</v>
      </c>
      <c r="B36" s="525" t="s">
        <v>369</v>
      </c>
      <c r="C36" s="528">
        <v>8935000</v>
      </c>
      <c r="D36" s="528"/>
      <c r="E36" s="528"/>
      <c r="F36" s="528">
        <v>7119765.17</v>
      </c>
      <c r="G36" s="523"/>
      <c r="H36" s="523"/>
      <c r="I36" s="523"/>
      <c r="J36" s="361"/>
      <c r="K36" s="361"/>
      <c r="L36" s="42"/>
      <c r="M36" s="42"/>
      <c r="N36" s="42"/>
      <c r="O36" s="42"/>
    </row>
    <row r="37" spans="1:15" ht="21.75" thickBot="1">
      <c r="A37" s="529" t="s">
        <v>453</v>
      </c>
      <c r="B37" s="386" t="s">
        <v>373</v>
      </c>
      <c r="C37" s="530">
        <v>8032370</v>
      </c>
      <c r="D37" s="530"/>
      <c r="E37" s="530"/>
      <c r="F37" s="530">
        <v>11660189.65</v>
      </c>
      <c r="G37" s="523"/>
      <c r="H37" s="523"/>
      <c r="I37" s="523"/>
      <c r="J37" s="361"/>
      <c r="K37" s="361"/>
      <c r="L37" s="42"/>
      <c r="M37" s="42"/>
      <c r="N37" s="42"/>
      <c r="O37" s="42"/>
    </row>
    <row r="38" spans="1:15" ht="21.75" thickBot="1">
      <c r="A38" s="89" t="s">
        <v>228</v>
      </c>
      <c r="B38" s="473"/>
      <c r="C38" s="359">
        <f>SUM(C32:C37)</f>
        <v>17182370</v>
      </c>
      <c r="D38" s="359"/>
      <c r="E38" s="359"/>
      <c r="F38" s="359">
        <f>SUM(F32:F37)</f>
        <v>18993073.58</v>
      </c>
      <c r="G38" s="523"/>
      <c r="H38" s="523"/>
      <c r="I38" s="523"/>
      <c r="J38" s="361"/>
      <c r="K38" s="361"/>
      <c r="L38" s="42"/>
      <c r="M38" s="42"/>
      <c r="N38" s="42"/>
      <c r="O38" s="42"/>
    </row>
    <row r="39" spans="1:15" ht="21.75" thickBot="1">
      <c r="A39" s="253" t="s">
        <v>226</v>
      </c>
      <c r="B39" s="525">
        <v>3000</v>
      </c>
      <c r="C39" s="254">
        <v>232731</v>
      </c>
      <c r="D39" s="254"/>
      <c r="E39" s="254"/>
      <c r="F39" s="254">
        <v>232731</v>
      </c>
      <c r="G39" s="523"/>
      <c r="H39" s="523"/>
      <c r="I39" s="523"/>
      <c r="J39" s="361"/>
      <c r="K39" s="361"/>
      <c r="L39" s="42"/>
      <c r="M39" s="42"/>
      <c r="N39" s="42"/>
      <c r="O39" s="42"/>
    </row>
    <row r="40" spans="1:15" ht="21.75" thickBot="1">
      <c r="A40" s="384" t="s">
        <v>229</v>
      </c>
      <c r="B40" s="360"/>
      <c r="C40" s="396">
        <f>+C38+C39</f>
        <v>17415101</v>
      </c>
      <c r="D40" s="396"/>
      <c r="E40" s="396"/>
      <c r="F40" s="396">
        <f>+F38+F39</f>
        <v>19225804.58</v>
      </c>
      <c r="G40" s="531"/>
      <c r="H40" s="531"/>
      <c r="I40" s="372"/>
      <c r="J40" s="42"/>
      <c r="K40" s="42"/>
      <c r="L40" s="42"/>
      <c r="M40" s="42"/>
      <c r="N40" s="42"/>
      <c r="O40" s="42"/>
    </row>
  </sheetData>
  <sheetProtection/>
  <printOptions/>
  <pageMargins left="0.49" right="0.34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SheetLayoutView="100" zoomScalePageLayoutView="0" workbookViewId="0" topLeftCell="A1">
      <selection activeCell="D7" sqref="D7"/>
    </sheetView>
  </sheetViews>
  <sheetFormatPr defaultColWidth="18.28125" defaultRowHeight="21.75"/>
  <cols>
    <col min="1" max="1" width="51.7109375" style="43" customWidth="1"/>
    <col min="2" max="2" width="14.28125" style="43" customWidth="1"/>
    <col min="3" max="3" width="23.28125" style="43" customWidth="1"/>
    <col min="4" max="4" width="25.28125" style="43" customWidth="1"/>
    <col min="5" max="5" width="22.421875" style="43" customWidth="1"/>
    <col min="6" max="16384" width="18.28125" style="43" customWidth="1"/>
  </cols>
  <sheetData>
    <row r="1" ht="21">
      <c r="A1" s="43" t="s">
        <v>382</v>
      </c>
    </row>
    <row r="2" ht="21">
      <c r="A2" s="43" t="s">
        <v>691</v>
      </c>
    </row>
    <row r="3" ht="21.75" thickBot="1">
      <c r="A3" s="43" t="s">
        <v>1</v>
      </c>
    </row>
    <row r="4" spans="1:8" ht="21">
      <c r="A4" s="351" t="s">
        <v>692</v>
      </c>
      <c r="B4" s="351" t="s">
        <v>118</v>
      </c>
      <c r="C4" s="351" t="s">
        <v>878</v>
      </c>
      <c r="D4" s="351" t="s">
        <v>693</v>
      </c>
      <c r="E4" s="456" t="s">
        <v>727</v>
      </c>
      <c r="F4" s="467"/>
      <c r="G4" s="467"/>
      <c r="H4" s="467"/>
    </row>
    <row r="5" spans="1:8" ht="21">
      <c r="A5" s="252"/>
      <c r="B5" s="252" t="s">
        <v>123</v>
      </c>
      <c r="C5" s="252" t="s">
        <v>693</v>
      </c>
      <c r="D5" s="252" t="s">
        <v>694</v>
      </c>
      <c r="E5" s="457" t="s">
        <v>588</v>
      </c>
      <c r="F5" s="467"/>
      <c r="G5" s="467"/>
      <c r="H5" s="467"/>
    </row>
    <row r="6" spans="1:8" ht="21">
      <c r="A6" s="252" t="s">
        <v>121</v>
      </c>
      <c r="B6" s="252"/>
      <c r="C6" s="252" t="s">
        <v>694</v>
      </c>
      <c r="D6" s="440" t="s">
        <v>590</v>
      </c>
      <c r="E6" s="457"/>
      <c r="F6" s="467"/>
      <c r="G6" s="467"/>
      <c r="H6" s="467"/>
    </row>
    <row r="7" spans="1:8" ht="21">
      <c r="A7" s="252"/>
      <c r="B7" s="252"/>
      <c r="C7" s="252"/>
      <c r="D7" s="252"/>
      <c r="E7" s="457"/>
      <c r="F7" s="467"/>
      <c r="G7" s="467"/>
      <c r="H7" s="467"/>
    </row>
    <row r="8" spans="1:5" ht="21.75" thickBot="1">
      <c r="A8" s="395"/>
      <c r="B8" s="395"/>
      <c r="C8" s="532" t="s">
        <v>695</v>
      </c>
      <c r="D8" s="532" t="s">
        <v>695</v>
      </c>
      <c r="E8" s="598"/>
    </row>
    <row r="9" spans="1:5" ht="21">
      <c r="A9" s="541" t="s">
        <v>679</v>
      </c>
      <c r="B9" s="533"/>
      <c r="C9" s="534"/>
      <c r="D9" s="534"/>
      <c r="E9" s="602"/>
    </row>
    <row r="10" spans="1:5" ht="21">
      <c r="A10" s="535" t="s">
        <v>334</v>
      </c>
      <c r="B10" s="536">
        <v>542000</v>
      </c>
      <c r="C10" s="537">
        <v>884200</v>
      </c>
      <c r="D10" s="537">
        <v>877000</v>
      </c>
      <c r="E10" s="603">
        <f>+C10-D10</f>
        <v>7200</v>
      </c>
    </row>
    <row r="11" spans="1:5" ht="21">
      <c r="A11" s="535"/>
      <c r="B11" s="536"/>
      <c r="C11" s="537"/>
      <c r="D11" s="537"/>
      <c r="E11" s="603"/>
    </row>
    <row r="12" spans="1:5" ht="21.75" thickBot="1">
      <c r="A12" s="538"/>
      <c r="B12" s="539"/>
      <c r="C12" s="540"/>
      <c r="D12" s="540"/>
      <c r="E12" s="604"/>
    </row>
    <row r="13" spans="1:5" ht="21.75" thickBot="1">
      <c r="A13" s="95" t="s">
        <v>885</v>
      </c>
      <c r="B13" s="95"/>
      <c r="C13" s="82">
        <f>SUM(C10:C12)</f>
        <v>884200</v>
      </c>
      <c r="D13" s="82">
        <f>SUM(D10:D12)</f>
        <v>877000</v>
      </c>
      <c r="E13" s="549">
        <f>SUM(E10:E12)</f>
        <v>7200</v>
      </c>
    </row>
    <row r="14" spans="1:5" ht="21">
      <c r="A14" s="542" t="s">
        <v>659</v>
      </c>
      <c r="B14" s="512"/>
      <c r="C14" s="513"/>
      <c r="D14" s="513"/>
      <c r="E14" s="599"/>
    </row>
    <row r="15" spans="1:5" ht="21">
      <c r="A15" s="470" t="s">
        <v>334</v>
      </c>
      <c r="B15" s="514">
        <v>542000</v>
      </c>
      <c r="C15" s="356">
        <v>1257500</v>
      </c>
      <c r="D15" s="356">
        <v>1020000</v>
      </c>
      <c r="E15" s="560">
        <f>+C15-D15</f>
        <v>237500</v>
      </c>
    </row>
    <row r="16" spans="1:5" ht="21">
      <c r="A16" s="470"/>
      <c r="B16" s="514"/>
      <c r="C16" s="356"/>
      <c r="D16" s="356"/>
      <c r="E16" s="560"/>
    </row>
    <row r="17" spans="1:5" ht="21.75" thickBot="1">
      <c r="A17" s="515"/>
      <c r="B17" s="438"/>
      <c r="C17" s="516"/>
      <c r="D17" s="516"/>
      <c r="E17" s="561"/>
    </row>
    <row r="18" spans="1:5" ht="21.75" thickBot="1">
      <c r="A18" s="95" t="s">
        <v>885</v>
      </c>
      <c r="B18" s="95"/>
      <c r="C18" s="82">
        <f>SUM(C15:C17)</f>
        <v>1257500</v>
      </c>
      <c r="D18" s="82">
        <f>SUM(D15:D17)</f>
        <v>1020000</v>
      </c>
      <c r="E18" s="549">
        <f>SUM(E15:E17)</f>
        <v>237500</v>
      </c>
    </row>
    <row r="19" spans="1:5" ht="21.75" thickBot="1">
      <c r="A19" s="500"/>
      <c r="B19" s="500"/>
      <c r="C19" s="508">
        <f>+C13+C18</f>
        <v>2141700</v>
      </c>
      <c r="D19" s="508">
        <f>+D13+D18</f>
        <v>1897000</v>
      </c>
      <c r="E19" s="597">
        <f>+E13+E18</f>
        <v>244700</v>
      </c>
    </row>
    <row r="20" spans="1:5" ht="21">
      <c r="A20" s="385"/>
      <c r="B20" s="385"/>
      <c r="C20" s="361"/>
      <c r="D20" s="361"/>
      <c r="E20" s="361"/>
    </row>
    <row r="21" spans="1:5" ht="21">
      <c r="A21" s="385"/>
      <c r="B21" s="385"/>
      <c r="C21" s="361"/>
      <c r="D21" s="361"/>
      <c r="E21" s="361"/>
    </row>
    <row r="22" spans="1:5" ht="21">
      <c r="A22" s="385"/>
      <c r="B22" s="385"/>
      <c r="C22" s="361"/>
      <c r="D22" s="361"/>
      <c r="E22" s="361"/>
    </row>
    <row r="23" spans="1:5" s="42" customFormat="1" ht="21">
      <c r="A23" s="397"/>
      <c r="C23" s="361"/>
      <c r="D23" s="361"/>
      <c r="E23" s="361"/>
    </row>
    <row r="24" spans="1:4" s="42" customFormat="1" ht="19.5" customHeight="1" thickBot="1">
      <c r="A24" s="397"/>
      <c r="C24" s="361"/>
      <c r="D24" s="361"/>
    </row>
    <row r="25" spans="1:11" ht="21">
      <c r="A25" s="351" t="s">
        <v>599</v>
      </c>
      <c r="B25" s="351" t="s">
        <v>118</v>
      </c>
      <c r="C25" s="352" t="s">
        <v>878</v>
      </c>
      <c r="D25" s="352" t="s">
        <v>623</v>
      </c>
      <c r="E25" s="523"/>
      <c r="F25" s="361"/>
      <c r="G25" s="361"/>
      <c r="H25" s="42"/>
      <c r="I25" s="42"/>
      <c r="J25" s="42"/>
      <c r="K25" s="42"/>
    </row>
    <row r="26" spans="1:11" ht="21.75" thickBot="1">
      <c r="A26" s="395"/>
      <c r="B26" s="395" t="s">
        <v>123</v>
      </c>
      <c r="C26" s="354"/>
      <c r="D26" s="353"/>
      <c r="E26" s="523"/>
      <c r="F26" s="361"/>
      <c r="G26" s="361"/>
      <c r="H26" s="42"/>
      <c r="I26" s="42"/>
      <c r="J26" s="42"/>
      <c r="K26" s="42"/>
    </row>
    <row r="27" spans="1:11" ht="21">
      <c r="A27" s="524" t="s">
        <v>449</v>
      </c>
      <c r="B27" s="525" t="s">
        <v>371</v>
      </c>
      <c r="C27" s="526">
        <v>65000</v>
      </c>
      <c r="D27" s="526">
        <v>40667.63</v>
      </c>
      <c r="E27" s="523"/>
      <c r="F27" s="361"/>
      <c r="G27" s="361"/>
      <c r="H27" s="42"/>
      <c r="I27" s="42"/>
      <c r="J27" s="42"/>
      <c r="K27" s="42"/>
    </row>
    <row r="28" spans="1:11" ht="21">
      <c r="A28" s="527" t="s">
        <v>450</v>
      </c>
      <c r="B28" s="525" t="s">
        <v>370</v>
      </c>
      <c r="C28" s="528">
        <v>30000</v>
      </c>
      <c r="D28" s="528">
        <v>109548</v>
      </c>
      <c r="E28" s="523"/>
      <c r="F28" s="361"/>
      <c r="G28" s="361"/>
      <c r="H28" s="42"/>
      <c r="I28" s="42"/>
      <c r="J28" s="42"/>
      <c r="K28" s="42"/>
    </row>
    <row r="29" spans="1:11" ht="21">
      <c r="A29" s="527" t="s">
        <v>451</v>
      </c>
      <c r="B29" s="525" t="s">
        <v>372</v>
      </c>
      <c r="C29" s="528">
        <v>70000</v>
      </c>
      <c r="D29" s="528">
        <v>62903.13</v>
      </c>
      <c r="E29" s="523"/>
      <c r="F29" s="361"/>
      <c r="G29" s="361"/>
      <c r="H29" s="42"/>
      <c r="I29" s="42"/>
      <c r="J29" s="42"/>
      <c r="K29" s="42"/>
    </row>
    <row r="30" spans="1:11" ht="21">
      <c r="A30" s="527" t="s">
        <v>452</v>
      </c>
      <c r="B30" s="525" t="s">
        <v>374</v>
      </c>
      <c r="C30" s="528">
        <v>50000</v>
      </c>
      <c r="D30" s="528">
        <v>0</v>
      </c>
      <c r="E30" s="523"/>
      <c r="F30" s="361"/>
      <c r="G30" s="361"/>
      <c r="H30" s="42"/>
      <c r="I30" s="42"/>
      <c r="J30" s="42"/>
      <c r="K30" s="42"/>
    </row>
    <row r="31" spans="1:11" ht="21">
      <c r="A31" s="527" t="s">
        <v>227</v>
      </c>
      <c r="B31" s="525" t="s">
        <v>369</v>
      </c>
      <c r="C31" s="528">
        <v>8935000</v>
      </c>
      <c r="D31" s="528">
        <v>7119765.17</v>
      </c>
      <c r="E31" s="523"/>
      <c r="F31" s="361"/>
      <c r="G31" s="361"/>
      <c r="H31" s="42"/>
      <c r="I31" s="42"/>
      <c r="J31" s="42"/>
      <c r="K31" s="42"/>
    </row>
    <row r="32" spans="1:11" ht="21.75" thickBot="1">
      <c r="A32" s="529" t="s">
        <v>453</v>
      </c>
      <c r="B32" s="386" t="s">
        <v>373</v>
      </c>
      <c r="C32" s="530">
        <v>8032370</v>
      </c>
      <c r="D32" s="530">
        <v>11660189.65</v>
      </c>
      <c r="E32" s="523"/>
      <c r="F32" s="361"/>
      <c r="G32" s="361"/>
      <c r="H32" s="42"/>
      <c r="I32" s="42"/>
      <c r="J32" s="42"/>
      <c r="K32" s="42"/>
    </row>
    <row r="33" spans="1:11" ht="21.75" thickBot="1">
      <c r="A33" s="89" t="s">
        <v>228</v>
      </c>
      <c r="B33" s="473"/>
      <c r="C33" s="359">
        <f>SUM(C27:C32)</f>
        <v>17182370</v>
      </c>
      <c r="D33" s="359">
        <f>SUM(D27:D32)</f>
        <v>18993073.58</v>
      </c>
      <c r="E33" s="523"/>
      <c r="F33" s="361"/>
      <c r="G33" s="361"/>
      <c r="H33" s="42"/>
      <c r="I33" s="42"/>
      <c r="J33" s="42"/>
      <c r="K33" s="42"/>
    </row>
    <row r="34" spans="1:11" ht="21.75" thickBot="1">
      <c r="A34" s="253" t="s">
        <v>226</v>
      </c>
      <c r="B34" s="525">
        <v>3000</v>
      </c>
      <c r="C34" s="254">
        <v>232731</v>
      </c>
      <c r="D34" s="254">
        <v>232731</v>
      </c>
      <c r="E34" s="523"/>
      <c r="F34" s="361"/>
      <c r="G34" s="361"/>
      <c r="H34" s="42"/>
      <c r="I34" s="42"/>
      <c r="J34" s="42"/>
      <c r="K34" s="42"/>
    </row>
    <row r="35" spans="1:11" ht="21.75" thickBot="1">
      <c r="A35" s="384" t="s">
        <v>229</v>
      </c>
      <c r="B35" s="360"/>
      <c r="C35" s="396">
        <f>+C33+C34</f>
        <v>17415101</v>
      </c>
      <c r="D35" s="396">
        <f>+D33+D34</f>
        <v>19225804.58</v>
      </c>
      <c r="E35" s="372"/>
      <c r="F35" s="42"/>
      <c r="G35" s="42"/>
      <c r="H35" s="42"/>
      <c r="I35" s="42"/>
      <c r="J35" s="42"/>
      <c r="K35" s="42"/>
    </row>
  </sheetData>
  <sheetProtection/>
  <printOptions/>
  <pageMargins left="0.82" right="0.74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75" zoomScaleNormal="75" zoomScaleSheetLayoutView="75" zoomScalePageLayoutView="0" workbookViewId="0" topLeftCell="A1">
      <selection activeCell="I9" sqref="I9:I14"/>
    </sheetView>
  </sheetViews>
  <sheetFormatPr defaultColWidth="9.140625" defaultRowHeight="21.75"/>
  <cols>
    <col min="1" max="1" width="30.28125" style="43" customWidth="1"/>
    <col min="2" max="2" width="9.7109375" style="43" customWidth="1"/>
    <col min="3" max="3" width="19.140625" style="43" customWidth="1"/>
    <col min="4" max="4" width="14.7109375" style="43" customWidth="1"/>
    <col min="5" max="5" width="15.421875" style="43" customWidth="1"/>
    <col min="6" max="6" width="17.8515625" style="43" customWidth="1"/>
    <col min="7" max="7" width="14.00390625" style="43" customWidth="1"/>
    <col min="8" max="8" width="14.57421875" style="43" customWidth="1"/>
    <col min="9" max="9" width="15.28125" style="43" customWidth="1"/>
    <col min="10" max="10" width="11.28125" style="43" customWidth="1"/>
    <col min="11" max="11" width="13.00390625" style="43" customWidth="1"/>
    <col min="12" max="12" width="12.28125" style="43" customWidth="1"/>
    <col min="13" max="16384" width="9.140625" style="43" customWidth="1"/>
  </cols>
  <sheetData>
    <row r="1" ht="21">
      <c r="A1" s="43" t="s">
        <v>98</v>
      </c>
    </row>
    <row r="2" ht="21">
      <c r="A2" s="43" t="s">
        <v>99</v>
      </c>
    </row>
    <row r="3" ht="21.75" thickBot="1">
      <c r="A3" s="43" t="s">
        <v>100</v>
      </c>
    </row>
    <row r="4" spans="1:12" ht="21">
      <c r="A4" s="351" t="s">
        <v>696</v>
      </c>
      <c r="B4" s="351" t="s">
        <v>118</v>
      </c>
      <c r="C4" s="351" t="s">
        <v>878</v>
      </c>
      <c r="D4" s="351" t="s">
        <v>878</v>
      </c>
      <c r="E4" s="439" t="s">
        <v>878</v>
      </c>
      <c r="F4" s="351" t="s">
        <v>598</v>
      </c>
      <c r="G4" s="351" t="s">
        <v>243</v>
      </c>
      <c r="H4" s="439" t="s">
        <v>879</v>
      </c>
      <c r="I4" s="456" t="s">
        <v>727</v>
      </c>
      <c r="J4" s="467"/>
      <c r="K4" s="467"/>
      <c r="L4" s="467"/>
    </row>
    <row r="5" spans="1:12" ht="21">
      <c r="A5" s="252"/>
      <c r="B5" s="252" t="s">
        <v>123</v>
      </c>
      <c r="C5" s="252" t="s">
        <v>598</v>
      </c>
      <c r="D5" s="252" t="s">
        <v>242</v>
      </c>
      <c r="E5" s="440" t="s">
        <v>885</v>
      </c>
      <c r="F5" s="252" t="s">
        <v>233</v>
      </c>
      <c r="G5" s="252" t="s">
        <v>244</v>
      </c>
      <c r="H5" s="440" t="s">
        <v>885</v>
      </c>
      <c r="I5" s="457" t="s">
        <v>588</v>
      </c>
      <c r="J5" s="467"/>
      <c r="K5" s="467"/>
      <c r="L5" s="467"/>
    </row>
    <row r="6" spans="1:12" ht="21">
      <c r="A6" s="252" t="s">
        <v>121</v>
      </c>
      <c r="B6" s="252"/>
      <c r="C6" s="252" t="s">
        <v>233</v>
      </c>
      <c r="D6" s="252"/>
      <c r="E6" s="440"/>
      <c r="F6" s="544" t="s">
        <v>232</v>
      </c>
      <c r="G6" s="544" t="s">
        <v>241</v>
      </c>
      <c r="H6" s="440"/>
      <c r="I6" s="457"/>
      <c r="J6" s="467"/>
      <c r="K6" s="467"/>
      <c r="L6" s="467"/>
    </row>
    <row r="7" spans="1:9" ht="21.75" thickBot="1">
      <c r="A7" s="395"/>
      <c r="B7" s="395"/>
      <c r="C7" s="532" t="s">
        <v>232</v>
      </c>
      <c r="D7" s="532" t="s">
        <v>241</v>
      </c>
      <c r="E7" s="556"/>
      <c r="F7" s="438" t="s">
        <v>590</v>
      </c>
      <c r="G7" s="438" t="s">
        <v>590</v>
      </c>
      <c r="H7" s="556"/>
      <c r="I7" s="598"/>
    </row>
    <row r="8" spans="1:9" ht="21">
      <c r="A8" s="542" t="s">
        <v>478</v>
      </c>
      <c r="B8" s="512"/>
      <c r="C8" s="513"/>
      <c r="D8" s="513"/>
      <c r="E8" s="600"/>
      <c r="F8" s="513"/>
      <c r="G8" s="513"/>
      <c r="H8" s="600"/>
      <c r="I8" s="599"/>
    </row>
    <row r="9" spans="1:9" ht="21">
      <c r="A9" s="470" t="s">
        <v>335</v>
      </c>
      <c r="B9" s="514">
        <v>522000</v>
      </c>
      <c r="C9" s="356">
        <v>280000</v>
      </c>
      <c r="D9" s="356">
        <v>0</v>
      </c>
      <c r="E9" s="553">
        <f>+C9+D9</f>
        <v>280000</v>
      </c>
      <c r="F9" s="356">
        <v>203878</v>
      </c>
      <c r="G9" s="356">
        <v>0</v>
      </c>
      <c r="H9" s="553">
        <f>+F9+G9</f>
        <v>203878</v>
      </c>
      <c r="I9" s="560">
        <f>+E9-H9</f>
        <v>76122</v>
      </c>
    </row>
    <row r="10" spans="1:9" ht="21">
      <c r="A10" s="470" t="s">
        <v>336</v>
      </c>
      <c r="B10" s="514">
        <v>531000</v>
      </c>
      <c r="C10" s="356">
        <v>466000</v>
      </c>
      <c r="D10" s="356">
        <v>0</v>
      </c>
      <c r="E10" s="553">
        <f>+C10+D10</f>
        <v>466000</v>
      </c>
      <c r="F10" s="356">
        <v>441395</v>
      </c>
      <c r="G10" s="356">
        <v>0</v>
      </c>
      <c r="H10" s="553">
        <f>+F10+G10</f>
        <v>441395</v>
      </c>
      <c r="I10" s="560">
        <f>+E10-H10</f>
        <v>24605</v>
      </c>
    </row>
    <row r="11" spans="1:9" ht="21">
      <c r="A11" s="470" t="s">
        <v>729</v>
      </c>
      <c r="B11" s="514">
        <v>532000</v>
      </c>
      <c r="C11" s="356">
        <v>170000</v>
      </c>
      <c r="D11" s="356">
        <v>0</v>
      </c>
      <c r="E11" s="553">
        <f>+C11+D11</f>
        <v>170000</v>
      </c>
      <c r="F11" s="356">
        <v>12020</v>
      </c>
      <c r="G11" s="356">
        <v>0</v>
      </c>
      <c r="H11" s="553">
        <f>+F11+G11</f>
        <v>12020</v>
      </c>
      <c r="I11" s="560">
        <f>+E11-H11</f>
        <v>157980</v>
      </c>
    </row>
    <row r="12" spans="1:9" ht="21">
      <c r="A12" s="470" t="s">
        <v>731</v>
      </c>
      <c r="B12" s="514">
        <v>533000</v>
      </c>
      <c r="C12" s="356">
        <v>120000</v>
      </c>
      <c r="D12" s="356">
        <v>0</v>
      </c>
      <c r="E12" s="553">
        <v>120000</v>
      </c>
      <c r="F12" s="356">
        <v>29748</v>
      </c>
      <c r="G12" s="356">
        <v>0</v>
      </c>
      <c r="H12" s="553">
        <f>+F12+G12</f>
        <v>29748</v>
      </c>
      <c r="I12" s="560">
        <f>+E12-H12</f>
        <v>90252</v>
      </c>
    </row>
    <row r="13" spans="1:9" ht="21.75" thickBot="1">
      <c r="A13" s="470" t="s">
        <v>460</v>
      </c>
      <c r="B13" s="438"/>
      <c r="C13" s="516">
        <v>1061600</v>
      </c>
      <c r="D13" s="516">
        <v>0</v>
      </c>
      <c r="E13" s="554">
        <v>1061600</v>
      </c>
      <c r="F13" s="516">
        <v>1053000</v>
      </c>
      <c r="G13" s="516">
        <v>0</v>
      </c>
      <c r="H13" s="554">
        <f>+F13+G13</f>
        <v>1053000</v>
      </c>
      <c r="I13" s="561">
        <f>+E13-H13</f>
        <v>8600</v>
      </c>
    </row>
    <row r="14" spans="1:9" ht="21.75" thickBot="1">
      <c r="A14" s="95" t="s">
        <v>885</v>
      </c>
      <c r="B14" s="95"/>
      <c r="C14" s="82">
        <f aca="true" t="shared" si="0" ref="C14:H14">SUM(C9:C13)</f>
        <v>2097600</v>
      </c>
      <c r="D14" s="82">
        <f t="shared" si="0"/>
        <v>0</v>
      </c>
      <c r="E14" s="548">
        <f t="shared" si="0"/>
        <v>2097600</v>
      </c>
      <c r="F14" s="82">
        <f t="shared" si="0"/>
        <v>1740041</v>
      </c>
      <c r="G14" s="82">
        <f t="shared" si="0"/>
        <v>0</v>
      </c>
      <c r="H14" s="548">
        <f t="shared" si="0"/>
        <v>1740041</v>
      </c>
      <c r="I14" s="549">
        <f>SUM(I9:I13)</f>
        <v>357559</v>
      </c>
    </row>
    <row r="15" spans="1:9" ht="21">
      <c r="A15" s="542" t="s">
        <v>659</v>
      </c>
      <c r="B15" s="512"/>
      <c r="C15" s="513"/>
      <c r="D15" s="513"/>
      <c r="E15" s="600"/>
      <c r="F15" s="513"/>
      <c r="G15" s="513"/>
      <c r="H15" s="600"/>
      <c r="I15" s="599"/>
    </row>
    <row r="16" spans="1:9" ht="21">
      <c r="A16" s="470" t="s">
        <v>729</v>
      </c>
      <c r="B16" s="514">
        <v>532000</v>
      </c>
      <c r="C16" s="356">
        <v>0</v>
      </c>
      <c r="D16" s="356">
        <v>100000</v>
      </c>
      <c r="E16" s="553">
        <f>+C16+D16</f>
        <v>100000</v>
      </c>
      <c r="F16" s="356">
        <v>0</v>
      </c>
      <c r="G16" s="356">
        <v>0</v>
      </c>
      <c r="H16" s="553">
        <f>+F16+G16</f>
        <v>0</v>
      </c>
      <c r="I16" s="560">
        <f>+E16-H16</f>
        <v>100000</v>
      </c>
    </row>
    <row r="17" spans="1:9" ht="21">
      <c r="A17" s="470" t="s">
        <v>460</v>
      </c>
      <c r="B17" s="514">
        <v>542000</v>
      </c>
      <c r="C17" s="356">
        <v>576900</v>
      </c>
      <c r="D17" s="356">
        <v>0</v>
      </c>
      <c r="E17" s="553">
        <f>+C17+D17</f>
        <v>576900</v>
      </c>
      <c r="F17" s="356">
        <v>0</v>
      </c>
      <c r="G17" s="356">
        <v>0</v>
      </c>
      <c r="H17" s="553">
        <f>+F17+G17</f>
        <v>0</v>
      </c>
      <c r="I17" s="560">
        <f>+E17-H17</f>
        <v>576900</v>
      </c>
    </row>
    <row r="18" spans="1:9" ht="21.75" thickBot="1">
      <c r="A18" s="515"/>
      <c r="B18" s="438"/>
      <c r="C18" s="516"/>
      <c r="D18" s="516"/>
      <c r="E18" s="554"/>
      <c r="F18" s="516"/>
      <c r="G18" s="516"/>
      <c r="H18" s="554"/>
      <c r="I18" s="561"/>
    </row>
    <row r="19" spans="1:9" ht="21.75" thickBot="1">
      <c r="A19" s="95" t="s">
        <v>885</v>
      </c>
      <c r="B19" s="95"/>
      <c r="C19" s="82">
        <f>+C16+C17</f>
        <v>576900</v>
      </c>
      <c r="D19" s="82">
        <f>SUM(D16:D18)</f>
        <v>100000</v>
      </c>
      <c r="E19" s="548">
        <f>SUM(E16:E18)</f>
        <v>676900</v>
      </c>
      <c r="F19" s="82">
        <f>SUM(F16:F18)</f>
        <v>0</v>
      </c>
      <c r="G19" s="82">
        <f>SUM(G16:G18)</f>
        <v>0</v>
      </c>
      <c r="H19" s="548">
        <f>SUM(H16:H18)</f>
        <v>0</v>
      </c>
      <c r="I19" s="549">
        <f>+I16+I17</f>
        <v>676900</v>
      </c>
    </row>
    <row r="20" spans="1:9" ht="21.75" thickBot="1">
      <c r="A20" s="99" t="s">
        <v>721</v>
      </c>
      <c r="B20" s="95"/>
      <c r="C20" s="82">
        <f aca="true" t="shared" si="1" ref="C20:I20">+C14+C19</f>
        <v>2674500</v>
      </c>
      <c r="D20" s="82">
        <f t="shared" si="1"/>
        <v>100000</v>
      </c>
      <c r="E20" s="548">
        <f t="shared" si="1"/>
        <v>2774500</v>
      </c>
      <c r="F20" s="82">
        <f t="shared" si="1"/>
        <v>1740041</v>
      </c>
      <c r="G20" s="82">
        <f t="shared" si="1"/>
        <v>0</v>
      </c>
      <c r="H20" s="548">
        <f t="shared" si="1"/>
        <v>1740041</v>
      </c>
      <c r="I20" s="549">
        <f t="shared" si="1"/>
        <v>1034459</v>
      </c>
    </row>
    <row r="21" spans="1:9" s="42" customFormat="1" ht="21">
      <c r="A21" s="397"/>
      <c r="B21" s="385"/>
      <c r="C21" s="361"/>
      <c r="D21" s="361"/>
      <c r="E21" s="361"/>
      <c r="F21" s="361"/>
      <c r="G21" s="361"/>
      <c r="H21" s="361"/>
      <c r="I21" s="361"/>
    </row>
    <row r="22" spans="1:9" s="42" customFormat="1" ht="21">
      <c r="A22" s="397"/>
      <c r="B22" s="385"/>
      <c r="C22" s="361"/>
      <c r="D22" s="361"/>
      <c r="E22" s="361"/>
      <c r="F22" s="361"/>
      <c r="G22" s="361"/>
      <c r="H22" s="361"/>
      <c r="I22" s="361"/>
    </row>
    <row r="23" spans="1:9" s="42" customFormat="1" ht="21">
      <c r="A23" s="397"/>
      <c r="B23" s="385"/>
      <c r="C23" s="361"/>
      <c r="D23" s="361"/>
      <c r="E23" s="361"/>
      <c r="F23" s="361"/>
      <c r="G23" s="361"/>
      <c r="H23" s="361"/>
      <c r="I23" s="361"/>
    </row>
    <row r="24" spans="1:9" s="42" customFormat="1" ht="21">
      <c r="A24" s="397"/>
      <c r="B24" s="385"/>
      <c r="C24" s="361"/>
      <c r="D24" s="361"/>
      <c r="E24" s="361"/>
      <c r="F24" s="361"/>
      <c r="G24" s="361"/>
      <c r="H24" s="361"/>
      <c r="I24" s="361"/>
    </row>
    <row r="25" spans="1:9" s="42" customFormat="1" ht="21">
      <c r="A25" s="397"/>
      <c r="B25" s="385"/>
      <c r="C25" s="361"/>
      <c r="D25" s="361"/>
      <c r="E25" s="361"/>
      <c r="F25" s="361"/>
      <c r="G25" s="361"/>
      <c r="H25" s="361"/>
      <c r="I25" s="361"/>
    </row>
    <row r="26" spans="1:9" s="42" customFormat="1" ht="21.75" thickBot="1">
      <c r="A26" s="519"/>
      <c r="B26" s="543"/>
      <c r="C26" s="521"/>
      <c r="D26" s="521"/>
      <c r="E26" s="521"/>
      <c r="F26" s="521"/>
      <c r="G26" s="361"/>
      <c r="H26" s="361"/>
      <c r="I26" s="361"/>
    </row>
    <row r="27" spans="1:9" ht="27" customHeight="1" thickBot="1">
      <c r="A27" s="519"/>
      <c r="B27" s="520"/>
      <c r="C27" s="521"/>
      <c r="D27" s="521"/>
      <c r="E27" s="521"/>
      <c r="F27" s="521"/>
      <c r="G27" s="361"/>
      <c r="H27" s="361"/>
      <c r="I27" s="42"/>
    </row>
    <row r="28" spans="1:15" ht="21">
      <c r="A28" s="351" t="s">
        <v>599</v>
      </c>
      <c r="B28" s="351" t="s">
        <v>118</v>
      </c>
      <c r="C28" s="352" t="s">
        <v>878</v>
      </c>
      <c r="D28" s="352"/>
      <c r="E28" s="352"/>
      <c r="F28" s="352" t="s">
        <v>623</v>
      </c>
      <c r="G28" s="522"/>
      <c r="H28" s="522"/>
      <c r="I28" s="523"/>
      <c r="J28" s="361"/>
      <c r="K28" s="361"/>
      <c r="L28" s="42"/>
      <c r="M28" s="42"/>
      <c r="N28" s="42"/>
      <c r="O28" s="42"/>
    </row>
    <row r="29" spans="1:15" ht="21.75" thickBot="1">
      <c r="A29" s="395"/>
      <c r="B29" s="395" t="s">
        <v>123</v>
      </c>
      <c r="C29" s="354"/>
      <c r="D29" s="354"/>
      <c r="E29" s="354"/>
      <c r="F29" s="353"/>
      <c r="G29" s="523"/>
      <c r="H29" s="523"/>
      <c r="I29" s="523"/>
      <c r="J29" s="361"/>
      <c r="K29" s="361"/>
      <c r="L29" s="42"/>
      <c r="M29" s="42"/>
      <c r="N29" s="42"/>
      <c r="O29" s="42"/>
    </row>
    <row r="30" spans="1:15" ht="21">
      <c r="A30" s="524" t="s">
        <v>449</v>
      </c>
      <c r="B30" s="525" t="s">
        <v>371</v>
      </c>
      <c r="C30" s="526">
        <v>65000</v>
      </c>
      <c r="D30" s="526"/>
      <c r="E30" s="526"/>
      <c r="F30" s="526">
        <v>40667.63</v>
      </c>
      <c r="G30" s="523"/>
      <c r="H30" s="523"/>
      <c r="I30" s="523"/>
      <c r="J30" s="361"/>
      <c r="K30" s="361"/>
      <c r="L30" s="42"/>
      <c r="M30" s="42"/>
      <c r="N30" s="42"/>
      <c r="O30" s="42"/>
    </row>
    <row r="31" spans="1:15" ht="21">
      <c r="A31" s="527" t="s">
        <v>450</v>
      </c>
      <c r="B31" s="525" t="s">
        <v>370</v>
      </c>
      <c r="C31" s="528">
        <v>30000</v>
      </c>
      <c r="D31" s="528"/>
      <c r="E31" s="528"/>
      <c r="F31" s="528">
        <v>109548</v>
      </c>
      <c r="G31" s="523"/>
      <c r="H31" s="523"/>
      <c r="I31" s="523"/>
      <c r="J31" s="361"/>
      <c r="K31" s="361"/>
      <c r="L31" s="42"/>
      <c r="M31" s="42"/>
      <c r="N31" s="42"/>
      <c r="O31" s="42"/>
    </row>
    <row r="32" spans="1:15" ht="21">
      <c r="A32" s="527" t="s">
        <v>451</v>
      </c>
      <c r="B32" s="525" t="s">
        <v>372</v>
      </c>
      <c r="C32" s="528">
        <v>70000</v>
      </c>
      <c r="D32" s="528"/>
      <c r="E32" s="528"/>
      <c r="F32" s="528">
        <v>62903.13</v>
      </c>
      <c r="G32" s="523"/>
      <c r="H32" s="523"/>
      <c r="I32" s="523"/>
      <c r="J32" s="361"/>
      <c r="K32" s="361"/>
      <c r="L32" s="42"/>
      <c r="M32" s="42"/>
      <c r="N32" s="42"/>
      <c r="O32" s="42"/>
    </row>
    <row r="33" spans="1:15" ht="21">
      <c r="A33" s="527" t="s">
        <v>452</v>
      </c>
      <c r="B33" s="525" t="s">
        <v>374</v>
      </c>
      <c r="C33" s="528">
        <v>50000</v>
      </c>
      <c r="D33" s="528"/>
      <c r="E33" s="528"/>
      <c r="F33" s="528">
        <v>0</v>
      </c>
      <c r="G33" s="523"/>
      <c r="H33" s="523"/>
      <c r="I33" s="523"/>
      <c r="J33" s="361"/>
      <c r="K33" s="361"/>
      <c r="L33" s="42"/>
      <c r="M33" s="42"/>
      <c r="N33" s="42"/>
      <c r="O33" s="42"/>
    </row>
    <row r="34" spans="1:15" ht="21">
      <c r="A34" s="527" t="s">
        <v>227</v>
      </c>
      <c r="B34" s="525" t="s">
        <v>369</v>
      </c>
      <c r="C34" s="528">
        <v>8935000</v>
      </c>
      <c r="D34" s="528"/>
      <c r="E34" s="528"/>
      <c r="F34" s="528">
        <v>7119765.17</v>
      </c>
      <c r="G34" s="523"/>
      <c r="H34" s="523"/>
      <c r="I34" s="523"/>
      <c r="J34" s="361"/>
      <c r="K34" s="361"/>
      <c r="L34" s="42"/>
      <c r="M34" s="42"/>
      <c r="N34" s="42"/>
      <c r="O34" s="42"/>
    </row>
    <row r="35" spans="1:15" ht="21.75" thickBot="1">
      <c r="A35" s="529" t="s">
        <v>453</v>
      </c>
      <c r="B35" s="386" t="s">
        <v>373</v>
      </c>
      <c r="C35" s="530">
        <v>8032370</v>
      </c>
      <c r="D35" s="530"/>
      <c r="E35" s="530"/>
      <c r="F35" s="530">
        <v>11660189.65</v>
      </c>
      <c r="G35" s="523"/>
      <c r="H35" s="523"/>
      <c r="I35" s="523"/>
      <c r="J35" s="361"/>
      <c r="K35" s="361"/>
      <c r="L35" s="42"/>
      <c r="M35" s="42"/>
      <c r="N35" s="42"/>
      <c r="O35" s="42"/>
    </row>
    <row r="36" spans="1:15" ht="21.75" thickBot="1">
      <c r="A36" s="89" t="s">
        <v>228</v>
      </c>
      <c r="B36" s="473"/>
      <c r="C36" s="359">
        <f>SUM(C30:C35)</f>
        <v>17182370</v>
      </c>
      <c r="D36" s="359"/>
      <c r="E36" s="359"/>
      <c r="F36" s="359">
        <f>SUM(F30:F35)</f>
        <v>18993073.58</v>
      </c>
      <c r="G36" s="523"/>
      <c r="H36" s="523"/>
      <c r="I36" s="523"/>
      <c r="J36" s="361"/>
      <c r="K36" s="361"/>
      <c r="L36" s="42"/>
      <c r="M36" s="42"/>
      <c r="N36" s="42"/>
      <c r="O36" s="42"/>
    </row>
    <row r="37" spans="1:15" ht="21.75" thickBot="1">
      <c r="A37" s="253" t="s">
        <v>226</v>
      </c>
      <c r="B37" s="525">
        <v>3000</v>
      </c>
      <c r="C37" s="254">
        <v>232731</v>
      </c>
      <c r="D37" s="254"/>
      <c r="E37" s="254"/>
      <c r="F37" s="254">
        <v>232731</v>
      </c>
      <c r="G37" s="523"/>
      <c r="H37" s="523"/>
      <c r="I37" s="523"/>
      <c r="J37" s="361"/>
      <c r="K37" s="361"/>
      <c r="L37" s="42"/>
      <c r="M37" s="42"/>
      <c r="N37" s="42"/>
      <c r="O37" s="42"/>
    </row>
    <row r="38" spans="1:15" ht="21.75" thickBot="1">
      <c r="A38" s="384" t="s">
        <v>229</v>
      </c>
      <c r="B38" s="360"/>
      <c r="C38" s="396">
        <f>+C36+C37</f>
        <v>17415101</v>
      </c>
      <c r="D38" s="396"/>
      <c r="E38" s="396"/>
      <c r="F38" s="396">
        <f>+F36+F37</f>
        <v>19225804.58</v>
      </c>
      <c r="G38" s="531"/>
      <c r="H38" s="531"/>
      <c r="I38" s="372"/>
      <c r="J38" s="42"/>
      <c r="K38" s="42"/>
      <c r="L38" s="42"/>
      <c r="M38" s="42"/>
      <c r="N38" s="42"/>
      <c r="O38" s="42"/>
    </row>
  </sheetData>
  <sheetProtection/>
  <printOptions/>
  <pageMargins left="0.46" right="0.36" top="1" bottom="0.6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75" zoomScaleSheetLayoutView="75" zoomScalePageLayoutView="0" workbookViewId="0" topLeftCell="A1">
      <selection activeCell="A18" sqref="A18"/>
    </sheetView>
  </sheetViews>
  <sheetFormatPr defaultColWidth="13.57421875" defaultRowHeight="21.75"/>
  <cols>
    <col min="1" max="1" width="28.421875" style="43" customWidth="1"/>
    <col min="2" max="2" width="10.28125" style="43" customWidth="1"/>
    <col min="3" max="3" width="17.140625" style="43" customWidth="1"/>
    <col min="4" max="4" width="17.421875" style="43" customWidth="1"/>
    <col min="5" max="5" width="14.28125" style="43" customWidth="1"/>
    <col min="6" max="6" width="14.8515625" style="43" customWidth="1"/>
    <col min="7" max="7" width="15.7109375" style="43" customWidth="1"/>
    <col min="8" max="8" width="13.28125" style="43" customWidth="1"/>
    <col min="9" max="9" width="14.28125" style="49" customWidth="1"/>
    <col min="10" max="16384" width="13.57421875" style="43" customWidth="1"/>
  </cols>
  <sheetData>
    <row r="1" ht="21">
      <c r="A1" s="43" t="s">
        <v>101</v>
      </c>
    </row>
    <row r="2" ht="21">
      <c r="A2" s="43" t="s">
        <v>102</v>
      </c>
    </row>
    <row r="3" ht="21.75" thickBot="1">
      <c r="A3" s="43" t="s">
        <v>103</v>
      </c>
    </row>
    <row r="4" spans="1:12" ht="21">
      <c r="A4" s="351" t="s">
        <v>696</v>
      </c>
      <c r="B4" s="351" t="s">
        <v>118</v>
      </c>
      <c r="C4" s="351" t="s">
        <v>878</v>
      </c>
      <c r="D4" s="351" t="s">
        <v>878</v>
      </c>
      <c r="E4" s="439" t="s">
        <v>878</v>
      </c>
      <c r="F4" s="351" t="s">
        <v>840</v>
      </c>
      <c r="G4" s="351" t="s">
        <v>686</v>
      </c>
      <c r="H4" s="439" t="s">
        <v>879</v>
      </c>
      <c r="I4" s="456" t="s">
        <v>727</v>
      </c>
      <c r="J4" s="467"/>
      <c r="K4" s="467"/>
      <c r="L4" s="467"/>
    </row>
    <row r="5" spans="1:12" ht="21">
      <c r="A5" s="252"/>
      <c r="B5" s="252" t="s">
        <v>123</v>
      </c>
      <c r="C5" s="252" t="s">
        <v>840</v>
      </c>
      <c r="D5" s="252" t="s">
        <v>686</v>
      </c>
      <c r="E5" s="440" t="s">
        <v>885</v>
      </c>
      <c r="F5" s="252" t="s">
        <v>684</v>
      </c>
      <c r="G5" s="252" t="s">
        <v>687</v>
      </c>
      <c r="H5" s="440" t="s">
        <v>885</v>
      </c>
      <c r="I5" s="457" t="s">
        <v>588</v>
      </c>
      <c r="J5" s="467"/>
      <c r="K5" s="467"/>
      <c r="L5" s="467"/>
    </row>
    <row r="6" spans="1:9" ht="21">
      <c r="A6" s="252" t="s">
        <v>121</v>
      </c>
      <c r="B6" s="252"/>
      <c r="C6" s="252" t="s">
        <v>684</v>
      </c>
      <c r="D6" s="252" t="s">
        <v>689</v>
      </c>
      <c r="E6" s="440"/>
      <c r="F6" s="252" t="s">
        <v>444</v>
      </c>
      <c r="G6" s="252" t="s">
        <v>688</v>
      </c>
      <c r="H6" s="555"/>
      <c r="I6" s="457"/>
    </row>
    <row r="7" spans="1:9" ht="21">
      <c r="A7" s="252"/>
      <c r="B7" s="252"/>
      <c r="C7" s="252" t="s">
        <v>685</v>
      </c>
      <c r="D7" s="252" t="s">
        <v>685</v>
      </c>
      <c r="E7" s="440"/>
      <c r="F7" s="252" t="s">
        <v>446</v>
      </c>
      <c r="G7" s="252" t="s">
        <v>446</v>
      </c>
      <c r="H7" s="555"/>
      <c r="I7" s="457"/>
    </row>
    <row r="8" spans="1:9" ht="21.75" thickBot="1">
      <c r="A8" s="252"/>
      <c r="B8" s="252"/>
      <c r="C8" s="386" t="s">
        <v>383</v>
      </c>
      <c r="D8" s="386" t="s">
        <v>231</v>
      </c>
      <c r="E8" s="551"/>
      <c r="F8" s="386" t="s">
        <v>383</v>
      </c>
      <c r="G8" s="386" t="s">
        <v>231</v>
      </c>
      <c r="H8" s="556"/>
      <c r="I8" s="598"/>
    </row>
    <row r="9" spans="1:9" ht="21">
      <c r="A9" s="547" t="s">
        <v>659</v>
      </c>
      <c r="B9" s="545"/>
      <c r="C9" s="545"/>
      <c r="D9" s="545"/>
      <c r="E9" s="605"/>
      <c r="F9" s="545"/>
      <c r="G9" s="545"/>
      <c r="H9" s="605"/>
      <c r="I9" s="607"/>
    </row>
    <row r="10" spans="1:9" ht="21">
      <c r="A10" s="470" t="s">
        <v>338</v>
      </c>
      <c r="B10" s="514">
        <v>532000</v>
      </c>
      <c r="C10" s="356">
        <v>30000</v>
      </c>
      <c r="D10" s="356">
        <v>210000</v>
      </c>
      <c r="E10" s="553">
        <f>+C10+D10</f>
        <v>240000</v>
      </c>
      <c r="F10" s="356">
        <v>22000</v>
      </c>
      <c r="G10" s="356">
        <v>5680</v>
      </c>
      <c r="H10" s="553">
        <f>+F10+G10</f>
        <v>27680</v>
      </c>
      <c r="I10" s="560">
        <f>+E10-H10</f>
        <v>212320</v>
      </c>
    </row>
    <row r="11" spans="1:9" ht="21">
      <c r="A11" s="470"/>
      <c r="B11" s="514"/>
      <c r="C11" s="356"/>
      <c r="D11" s="356"/>
      <c r="E11" s="553"/>
      <c r="F11" s="356"/>
      <c r="G11" s="356"/>
      <c r="H11" s="553"/>
      <c r="I11" s="560"/>
    </row>
    <row r="12" spans="1:9" ht="21">
      <c r="A12" s="470"/>
      <c r="B12" s="514"/>
      <c r="C12" s="356"/>
      <c r="D12" s="356"/>
      <c r="E12" s="553"/>
      <c r="F12" s="356"/>
      <c r="G12" s="356"/>
      <c r="H12" s="553"/>
      <c r="I12" s="560"/>
    </row>
    <row r="13" spans="1:9" ht="21.75" thickBot="1">
      <c r="A13" s="357"/>
      <c r="B13" s="546"/>
      <c r="C13" s="358"/>
      <c r="D13" s="358"/>
      <c r="E13" s="606"/>
      <c r="F13" s="358"/>
      <c r="G13" s="358"/>
      <c r="H13" s="606"/>
      <c r="I13" s="608"/>
    </row>
    <row r="14" spans="1:9" ht="21.75" thickBot="1">
      <c r="A14" s="95" t="s">
        <v>885</v>
      </c>
      <c r="B14" s="95"/>
      <c r="C14" s="82">
        <f aca="true" t="shared" si="0" ref="C14:I14">SUM(C10:C13)</f>
        <v>30000</v>
      </c>
      <c r="D14" s="82">
        <f t="shared" si="0"/>
        <v>210000</v>
      </c>
      <c r="E14" s="548">
        <f t="shared" si="0"/>
        <v>240000</v>
      </c>
      <c r="F14" s="82">
        <f t="shared" si="0"/>
        <v>22000</v>
      </c>
      <c r="G14" s="82">
        <f t="shared" si="0"/>
        <v>5680</v>
      </c>
      <c r="H14" s="548">
        <f t="shared" si="0"/>
        <v>27680</v>
      </c>
      <c r="I14" s="549">
        <f t="shared" si="0"/>
        <v>212320</v>
      </c>
    </row>
  </sheetData>
  <sheetProtection/>
  <printOptions/>
  <pageMargins left="0.56" right="0.57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42"/>
  <sheetViews>
    <sheetView zoomScaleSheetLayoutView="100" zoomScalePageLayoutView="0" workbookViewId="0" topLeftCell="B1">
      <selection activeCell="C21" sqref="C21"/>
    </sheetView>
  </sheetViews>
  <sheetFormatPr defaultColWidth="13.57421875" defaultRowHeight="21.75"/>
  <cols>
    <col min="1" max="1" width="30.28125" style="43" customWidth="1"/>
    <col min="2" max="2" width="10.7109375" style="43" customWidth="1"/>
    <col min="3" max="3" width="15.7109375" style="43" customWidth="1"/>
    <col min="4" max="4" width="16.8515625" style="43" customWidth="1"/>
    <col min="5" max="5" width="16.421875" style="43" customWidth="1"/>
    <col min="6" max="6" width="14.00390625" style="43" customWidth="1"/>
    <col min="7" max="7" width="15.28125" style="43" customWidth="1"/>
    <col min="8" max="8" width="16.00390625" style="43" customWidth="1"/>
    <col min="9" max="9" width="13.57421875" style="49" customWidth="1"/>
    <col min="10" max="16384" width="13.57421875" style="43" customWidth="1"/>
  </cols>
  <sheetData>
    <row r="1" ht="21">
      <c r="A1" s="43" t="s">
        <v>465</v>
      </c>
    </row>
    <row r="2" ht="21">
      <c r="A2" s="43" t="s">
        <v>58</v>
      </c>
    </row>
    <row r="3" ht="21.75" thickBot="1">
      <c r="A3" s="43" t="s">
        <v>909</v>
      </c>
    </row>
    <row r="4" spans="1:12" ht="21">
      <c r="A4" s="351" t="s">
        <v>696</v>
      </c>
      <c r="B4" s="351" t="s">
        <v>118</v>
      </c>
      <c r="C4" s="351" t="s">
        <v>878</v>
      </c>
      <c r="D4" s="351" t="s">
        <v>878</v>
      </c>
      <c r="E4" s="439" t="s">
        <v>878</v>
      </c>
      <c r="F4" s="351" t="s">
        <v>347</v>
      </c>
      <c r="G4" s="351" t="s">
        <v>464</v>
      </c>
      <c r="H4" s="439" t="s">
        <v>879</v>
      </c>
      <c r="I4" s="456" t="s">
        <v>727</v>
      </c>
      <c r="J4" s="467"/>
      <c r="K4" s="467"/>
      <c r="L4" s="467"/>
    </row>
    <row r="5" spans="1:12" ht="21">
      <c r="A5" s="252"/>
      <c r="B5" s="252" t="s">
        <v>123</v>
      </c>
      <c r="C5" s="252" t="s">
        <v>347</v>
      </c>
      <c r="D5" s="252" t="s">
        <v>462</v>
      </c>
      <c r="E5" s="440" t="s">
        <v>885</v>
      </c>
      <c r="F5" s="252" t="s">
        <v>346</v>
      </c>
      <c r="G5" s="252" t="s">
        <v>463</v>
      </c>
      <c r="H5" s="440" t="s">
        <v>885</v>
      </c>
      <c r="I5" s="457" t="s">
        <v>588</v>
      </c>
      <c r="J5" s="467"/>
      <c r="K5" s="467"/>
      <c r="L5" s="467"/>
    </row>
    <row r="6" spans="1:12" ht="21">
      <c r="A6" s="252" t="s">
        <v>121</v>
      </c>
      <c r="B6" s="252"/>
      <c r="C6" s="252" t="s">
        <v>346</v>
      </c>
      <c r="D6" s="252" t="s">
        <v>461</v>
      </c>
      <c r="E6" s="440"/>
      <c r="F6" s="252"/>
      <c r="G6" s="252" t="s">
        <v>384</v>
      </c>
      <c r="H6" s="440"/>
      <c r="I6" s="457"/>
      <c r="J6" s="467"/>
      <c r="K6" s="467"/>
      <c r="L6" s="467"/>
    </row>
    <row r="7" spans="1:9" ht="21.75" thickBot="1">
      <c r="A7" s="395"/>
      <c r="B7" s="395"/>
      <c r="C7" s="386" t="s">
        <v>234</v>
      </c>
      <c r="D7" s="386" t="s">
        <v>385</v>
      </c>
      <c r="E7" s="440"/>
      <c r="F7" s="386" t="s">
        <v>234</v>
      </c>
      <c r="G7" s="386" t="s">
        <v>385</v>
      </c>
      <c r="H7" s="555"/>
      <c r="I7" s="557"/>
    </row>
    <row r="8" spans="1:9" ht="21">
      <c r="A8" s="542" t="s">
        <v>658</v>
      </c>
      <c r="B8" s="501"/>
      <c r="C8" s="501"/>
      <c r="D8" s="501"/>
      <c r="E8" s="552"/>
      <c r="F8" s="501"/>
      <c r="G8" s="501"/>
      <c r="H8" s="552"/>
      <c r="I8" s="559"/>
    </row>
    <row r="9" spans="1:9" ht="21">
      <c r="A9" s="470" t="s">
        <v>339</v>
      </c>
      <c r="B9" s="514">
        <v>532000</v>
      </c>
      <c r="C9" s="356">
        <v>0</v>
      </c>
      <c r="D9" s="356">
        <v>40000</v>
      </c>
      <c r="E9" s="553">
        <f>+C9+D9</f>
        <v>40000</v>
      </c>
      <c r="F9" s="356">
        <v>0</v>
      </c>
      <c r="G9" s="356">
        <v>0</v>
      </c>
      <c r="H9" s="553">
        <f>+F9+G9</f>
        <v>0</v>
      </c>
      <c r="I9" s="560">
        <f>+E9-H9</f>
        <v>40000</v>
      </c>
    </row>
    <row r="10" spans="1:9" ht="21.75" thickBot="1">
      <c r="A10" s="515"/>
      <c r="B10" s="438"/>
      <c r="C10" s="516"/>
      <c r="D10" s="516"/>
      <c r="E10" s="554"/>
      <c r="F10" s="516"/>
      <c r="G10" s="516"/>
      <c r="H10" s="554">
        <f>+F10+G10</f>
        <v>0</v>
      </c>
      <c r="I10" s="561"/>
    </row>
    <row r="11" spans="1:9" ht="21.75" thickBot="1">
      <c r="A11" s="95" t="s">
        <v>325</v>
      </c>
      <c r="B11" s="95"/>
      <c r="C11" s="82">
        <f>SUM(C9:C10)</f>
        <v>0</v>
      </c>
      <c r="D11" s="82">
        <f>SUM(D9:D10)</f>
        <v>40000</v>
      </c>
      <c r="E11" s="548">
        <f>SUM(E9:E10)</f>
        <v>40000</v>
      </c>
      <c r="F11" s="82">
        <f>SUM(F9:F10)</f>
        <v>0</v>
      </c>
      <c r="G11" s="82">
        <f>SUM(G9:G10)</f>
        <v>0</v>
      </c>
      <c r="H11" s="548">
        <f>+F11+G11</f>
        <v>0</v>
      </c>
      <c r="I11" s="549">
        <f>SUM(I9:I10)</f>
        <v>40000</v>
      </c>
    </row>
    <row r="12" spans="1:9" ht="21">
      <c r="A12" s="542" t="s">
        <v>386</v>
      </c>
      <c r="B12" s="501"/>
      <c r="C12" s="501"/>
      <c r="D12" s="501"/>
      <c r="E12" s="552"/>
      <c r="F12" s="501"/>
      <c r="G12" s="501"/>
      <c r="H12" s="552"/>
      <c r="I12" s="559"/>
    </row>
    <row r="13" spans="1:9" ht="21">
      <c r="A13" s="470" t="s">
        <v>339</v>
      </c>
      <c r="B13" s="514">
        <v>532000</v>
      </c>
      <c r="C13" s="356">
        <v>330000</v>
      </c>
      <c r="D13" s="356">
        <v>470000</v>
      </c>
      <c r="E13" s="553">
        <f>+C13+D13</f>
        <v>800000</v>
      </c>
      <c r="F13" s="356">
        <v>279542</v>
      </c>
      <c r="G13" s="356">
        <v>298040</v>
      </c>
      <c r="H13" s="553">
        <f>+F13+G13</f>
        <v>577582</v>
      </c>
      <c r="I13" s="560">
        <f>+E13-H13</f>
        <v>222418</v>
      </c>
    </row>
    <row r="14" spans="1:9" ht="21">
      <c r="A14" s="470" t="s">
        <v>731</v>
      </c>
      <c r="B14" s="514">
        <v>533000</v>
      </c>
      <c r="C14" s="356">
        <v>20000</v>
      </c>
      <c r="D14" s="356">
        <v>0</v>
      </c>
      <c r="E14" s="553">
        <f>+C14+D14</f>
        <v>20000</v>
      </c>
      <c r="F14" s="356">
        <v>19842</v>
      </c>
      <c r="G14" s="356">
        <v>0</v>
      </c>
      <c r="H14" s="553">
        <f>+F14+G14</f>
        <v>19842</v>
      </c>
      <c r="I14" s="560">
        <f>+E14-H14</f>
        <v>158</v>
      </c>
    </row>
    <row r="15" spans="1:9" ht="21">
      <c r="A15" s="470" t="s">
        <v>340</v>
      </c>
      <c r="B15" s="514">
        <v>560000</v>
      </c>
      <c r="C15" s="356">
        <v>0</v>
      </c>
      <c r="D15" s="356">
        <v>0</v>
      </c>
      <c r="E15" s="553">
        <f>+C15+D15</f>
        <v>0</v>
      </c>
      <c r="F15" s="356">
        <v>0</v>
      </c>
      <c r="G15" s="356">
        <v>0</v>
      </c>
      <c r="H15" s="553">
        <f>+F15+G15</f>
        <v>0</v>
      </c>
      <c r="I15" s="560">
        <f>+E15-H15</f>
        <v>0</v>
      </c>
    </row>
    <row r="16" spans="1:9" ht="21.75" thickBot="1">
      <c r="A16" s="515"/>
      <c r="B16" s="438"/>
      <c r="C16" s="516"/>
      <c r="D16" s="516"/>
      <c r="E16" s="554"/>
      <c r="F16" s="516"/>
      <c r="G16" s="516"/>
      <c r="H16" s="554"/>
      <c r="I16" s="561"/>
    </row>
    <row r="17" spans="1:9" ht="21.75" thickBot="1">
      <c r="A17" s="95" t="s">
        <v>325</v>
      </c>
      <c r="B17" s="95"/>
      <c r="C17" s="82">
        <f>SUM(C13:C16)</f>
        <v>350000</v>
      </c>
      <c r="D17" s="82">
        <f>+D13+D14+D15</f>
        <v>470000</v>
      </c>
      <c r="E17" s="548">
        <f>+E13+E14+E15</f>
        <v>820000</v>
      </c>
      <c r="F17" s="82">
        <f>SUM(F13:F16)</f>
        <v>299384</v>
      </c>
      <c r="G17" s="82">
        <f>SUM(G13:G16)</f>
        <v>298040</v>
      </c>
      <c r="H17" s="548">
        <f>+H13+H14+H15</f>
        <v>597424</v>
      </c>
      <c r="I17" s="549">
        <f>SUM(I13:I16)</f>
        <v>222576</v>
      </c>
    </row>
    <row r="18" spans="1:9" s="42" customFormat="1" ht="21.75" thickBot="1">
      <c r="A18" s="95" t="s">
        <v>611</v>
      </c>
      <c r="B18" s="95"/>
      <c r="C18" s="82">
        <f>+C11+C17</f>
        <v>350000</v>
      </c>
      <c r="D18" s="82">
        <f>+D11+D17</f>
        <v>510000</v>
      </c>
      <c r="E18" s="548">
        <f>+C18+D18</f>
        <v>860000</v>
      </c>
      <c r="F18" s="82">
        <f>SUM(F16:F17)</f>
        <v>299384</v>
      </c>
      <c r="G18" s="82">
        <f>+G11+G17</f>
        <v>298040</v>
      </c>
      <c r="H18" s="548">
        <f>+H11+H17</f>
        <v>597424</v>
      </c>
      <c r="I18" s="549">
        <f>+I11+I17</f>
        <v>262576</v>
      </c>
    </row>
    <row r="19" spans="1:9" s="42" customFormat="1" ht="21">
      <c r="A19" s="397"/>
      <c r="B19" s="385"/>
      <c r="C19" s="361"/>
      <c r="D19" s="361"/>
      <c r="E19" s="361"/>
      <c r="F19" s="361"/>
      <c r="G19" s="361"/>
      <c r="H19" s="361"/>
      <c r="I19" s="361"/>
    </row>
    <row r="20" spans="1:9" s="42" customFormat="1" ht="21">
      <c r="A20" s="397"/>
      <c r="B20" s="385"/>
      <c r="C20" s="361"/>
      <c r="D20" s="361"/>
      <c r="E20" s="361"/>
      <c r="F20" s="361"/>
      <c r="G20" s="361"/>
      <c r="H20" s="361"/>
      <c r="I20" s="361"/>
    </row>
    <row r="21" spans="1:9" s="42" customFormat="1" ht="21">
      <c r="A21" s="397"/>
      <c r="B21" s="385"/>
      <c r="C21" s="361"/>
      <c r="D21" s="361"/>
      <c r="E21" s="361"/>
      <c r="F21" s="361"/>
      <c r="G21" s="361"/>
      <c r="H21" s="361"/>
      <c r="I21" s="361"/>
    </row>
    <row r="22" spans="1:9" s="42" customFormat="1" ht="21">
      <c r="A22" s="397"/>
      <c r="B22" s="385"/>
      <c r="C22" s="361"/>
      <c r="D22" s="361"/>
      <c r="E22" s="361"/>
      <c r="F22" s="361"/>
      <c r="G22" s="361"/>
      <c r="H22" s="361"/>
      <c r="I22" s="361"/>
    </row>
    <row r="23" spans="1:9" s="42" customFormat="1" ht="21">
      <c r="A23" s="397"/>
      <c r="B23" s="385"/>
      <c r="C23" s="361"/>
      <c r="D23" s="361"/>
      <c r="E23" s="361"/>
      <c r="F23" s="361"/>
      <c r="G23" s="361"/>
      <c r="H23" s="361"/>
      <c r="I23" s="361"/>
    </row>
    <row r="24" spans="1:9" s="42" customFormat="1" ht="21">
      <c r="A24" s="397"/>
      <c r="B24" s="385"/>
      <c r="C24" s="361"/>
      <c r="D24" s="361"/>
      <c r="E24" s="361"/>
      <c r="F24" s="361"/>
      <c r="G24" s="361"/>
      <c r="H24" s="361"/>
      <c r="I24" s="361"/>
    </row>
    <row r="25" spans="1:9" s="42" customFormat="1" ht="21">
      <c r="A25" s="397"/>
      <c r="B25" s="385"/>
      <c r="C25" s="361"/>
      <c r="D25" s="361"/>
      <c r="E25" s="361"/>
      <c r="F25" s="361"/>
      <c r="G25" s="361"/>
      <c r="H25" s="361"/>
      <c r="I25" s="361"/>
    </row>
    <row r="26" spans="1:9" s="42" customFormat="1" ht="21">
      <c r="A26" s="397"/>
      <c r="B26" s="385"/>
      <c r="C26" s="361"/>
      <c r="D26" s="361"/>
      <c r="E26" s="361"/>
      <c r="F26" s="361"/>
      <c r="G26" s="361"/>
      <c r="H26" s="361"/>
      <c r="I26" s="361"/>
    </row>
    <row r="27" spans="1:9" s="42" customFormat="1" ht="21">
      <c r="A27" s="397"/>
      <c r="B27" s="385"/>
      <c r="C27" s="361"/>
      <c r="D27" s="361"/>
      <c r="E27" s="361"/>
      <c r="F27" s="361"/>
      <c r="G27" s="361"/>
      <c r="H27" s="361"/>
      <c r="I27" s="361"/>
    </row>
    <row r="28" spans="1:9" s="42" customFormat="1" ht="21">
      <c r="A28" s="397"/>
      <c r="B28" s="385"/>
      <c r="C28" s="361"/>
      <c r="D28" s="361"/>
      <c r="E28" s="361"/>
      <c r="F28" s="361"/>
      <c r="G28" s="361"/>
      <c r="H28" s="361"/>
      <c r="I28" s="361"/>
    </row>
    <row r="29" spans="1:9" s="42" customFormat="1" ht="21">
      <c r="A29" s="397"/>
      <c r="B29" s="385"/>
      <c r="C29" s="361"/>
      <c r="D29" s="361"/>
      <c r="E29" s="361"/>
      <c r="F29" s="361"/>
      <c r="G29" s="361"/>
      <c r="H29" s="361"/>
      <c r="I29" s="361"/>
    </row>
    <row r="30" spans="1:9" s="42" customFormat="1" ht="21">
      <c r="A30" s="397"/>
      <c r="B30" s="385"/>
      <c r="C30" s="361"/>
      <c r="D30" s="361"/>
      <c r="E30" s="361"/>
      <c r="F30" s="361"/>
      <c r="G30" s="361"/>
      <c r="H30" s="361"/>
      <c r="I30" s="361"/>
    </row>
    <row r="31" spans="1:9" s="42" customFormat="1" ht="26.25" customHeight="1" thickBot="1">
      <c r="A31" s="519"/>
      <c r="B31" s="520"/>
      <c r="C31" s="521"/>
      <c r="D31" s="521"/>
      <c r="E31" s="521"/>
      <c r="F31" s="521"/>
      <c r="G31" s="521"/>
      <c r="H31" s="361"/>
      <c r="I31" s="361"/>
    </row>
    <row r="32" spans="1:15" ht="21">
      <c r="A32" s="351" t="s">
        <v>599</v>
      </c>
      <c r="B32" s="351" t="s">
        <v>118</v>
      </c>
      <c r="C32" s="352" t="s">
        <v>878</v>
      </c>
      <c r="D32" s="352"/>
      <c r="E32" s="352"/>
      <c r="F32" s="352"/>
      <c r="G32" s="352" t="s">
        <v>623</v>
      </c>
      <c r="H32" s="522"/>
      <c r="I32" s="523"/>
      <c r="J32" s="361"/>
      <c r="K32" s="361"/>
      <c r="L32" s="42"/>
      <c r="M32" s="42"/>
      <c r="N32" s="42"/>
      <c r="O32" s="42"/>
    </row>
    <row r="33" spans="1:15" ht="21.75" thickBot="1">
      <c r="A33" s="395"/>
      <c r="B33" s="395" t="s">
        <v>123</v>
      </c>
      <c r="C33" s="354"/>
      <c r="D33" s="354"/>
      <c r="E33" s="354"/>
      <c r="F33" s="354"/>
      <c r="G33" s="353"/>
      <c r="H33" s="523"/>
      <c r="I33" s="523"/>
      <c r="J33" s="361"/>
      <c r="K33" s="361"/>
      <c r="L33" s="42"/>
      <c r="M33" s="42"/>
      <c r="N33" s="42"/>
      <c r="O33" s="42"/>
    </row>
    <row r="34" spans="1:15" ht="21">
      <c r="A34" s="524" t="s">
        <v>449</v>
      </c>
      <c r="B34" s="525" t="s">
        <v>371</v>
      </c>
      <c r="C34" s="526">
        <v>65000</v>
      </c>
      <c r="D34" s="526"/>
      <c r="E34" s="526"/>
      <c r="F34" s="526"/>
      <c r="G34" s="526">
        <v>40667.63</v>
      </c>
      <c r="H34" s="523"/>
      <c r="I34" s="523"/>
      <c r="J34" s="361"/>
      <c r="K34" s="361"/>
      <c r="L34" s="42"/>
      <c r="M34" s="42"/>
      <c r="N34" s="42"/>
      <c r="O34" s="42"/>
    </row>
    <row r="35" spans="1:15" ht="21">
      <c r="A35" s="527" t="s">
        <v>450</v>
      </c>
      <c r="B35" s="525" t="s">
        <v>370</v>
      </c>
      <c r="C35" s="528">
        <v>30000</v>
      </c>
      <c r="D35" s="528"/>
      <c r="E35" s="528"/>
      <c r="F35" s="528"/>
      <c r="G35" s="528">
        <v>109548</v>
      </c>
      <c r="H35" s="523"/>
      <c r="I35" s="523"/>
      <c r="J35" s="361"/>
      <c r="K35" s="361"/>
      <c r="L35" s="42"/>
      <c r="M35" s="42"/>
      <c r="N35" s="42"/>
      <c r="O35" s="42"/>
    </row>
    <row r="36" spans="1:15" ht="21">
      <c r="A36" s="527" t="s">
        <v>451</v>
      </c>
      <c r="B36" s="525" t="s">
        <v>372</v>
      </c>
      <c r="C36" s="528">
        <v>70000</v>
      </c>
      <c r="D36" s="528"/>
      <c r="E36" s="528"/>
      <c r="F36" s="528"/>
      <c r="G36" s="528">
        <v>62903.13</v>
      </c>
      <c r="H36" s="523"/>
      <c r="I36" s="523"/>
      <c r="J36" s="361"/>
      <c r="K36" s="361"/>
      <c r="L36" s="42"/>
      <c r="M36" s="42"/>
      <c r="N36" s="42"/>
      <c r="O36" s="42"/>
    </row>
    <row r="37" spans="1:15" ht="21">
      <c r="A37" s="527" t="s">
        <v>452</v>
      </c>
      <c r="B37" s="525" t="s">
        <v>374</v>
      </c>
      <c r="C37" s="528">
        <v>50000</v>
      </c>
      <c r="D37" s="528"/>
      <c r="E37" s="528"/>
      <c r="F37" s="528"/>
      <c r="G37" s="528">
        <v>0</v>
      </c>
      <c r="H37" s="523"/>
      <c r="I37" s="523"/>
      <c r="J37" s="361"/>
      <c r="K37" s="361"/>
      <c r="L37" s="42"/>
      <c r="M37" s="42"/>
      <c r="N37" s="42"/>
      <c r="O37" s="42"/>
    </row>
    <row r="38" spans="1:15" ht="21">
      <c r="A38" s="527" t="s">
        <v>227</v>
      </c>
      <c r="B38" s="525" t="s">
        <v>369</v>
      </c>
      <c r="C38" s="528">
        <v>8935000</v>
      </c>
      <c r="D38" s="528"/>
      <c r="E38" s="528"/>
      <c r="F38" s="528"/>
      <c r="G38" s="528">
        <v>7119765.17</v>
      </c>
      <c r="H38" s="523"/>
      <c r="I38" s="523"/>
      <c r="J38" s="361"/>
      <c r="K38" s="361"/>
      <c r="L38" s="42"/>
      <c r="M38" s="42"/>
      <c r="N38" s="42"/>
      <c r="O38" s="42"/>
    </row>
    <row r="39" spans="1:15" ht="21.75" thickBot="1">
      <c r="A39" s="529" t="s">
        <v>453</v>
      </c>
      <c r="B39" s="386" t="s">
        <v>373</v>
      </c>
      <c r="C39" s="530">
        <v>8032370</v>
      </c>
      <c r="D39" s="530"/>
      <c r="E39" s="530"/>
      <c r="F39" s="530"/>
      <c r="G39" s="530">
        <v>11660189.65</v>
      </c>
      <c r="H39" s="523"/>
      <c r="I39" s="523"/>
      <c r="J39" s="361"/>
      <c r="K39" s="361"/>
      <c r="L39" s="42"/>
      <c r="M39" s="42"/>
      <c r="N39" s="42"/>
      <c r="O39" s="42"/>
    </row>
    <row r="40" spans="1:15" ht="21.75" thickBot="1">
      <c r="A40" s="89" t="s">
        <v>228</v>
      </c>
      <c r="B40" s="473"/>
      <c r="C40" s="359">
        <f>SUM(C34:C39)</f>
        <v>17182370</v>
      </c>
      <c r="D40" s="359"/>
      <c r="E40" s="359"/>
      <c r="F40" s="359"/>
      <c r="G40" s="359">
        <f>SUM(G34:G39)</f>
        <v>18993073.58</v>
      </c>
      <c r="H40" s="523"/>
      <c r="I40" s="523"/>
      <c r="J40" s="361"/>
      <c r="K40" s="361"/>
      <c r="L40" s="42"/>
      <c r="M40" s="42"/>
      <c r="N40" s="42"/>
      <c r="O40" s="42"/>
    </row>
    <row r="41" spans="1:15" ht="21.75" thickBot="1">
      <c r="A41" s="253" t="s">
        <v>226</v>
      </c>
      <c r="B41" s="525">
        <v>3000</v>
      </c>
      <c r="C41" s="254">
        <v>232731</v>
      </c>
      <c r="D41" s="254"/>
      <c r="E41" s="254"/>
      <c r="F41" s="254"/>
      <c r="G41" s="254">
        <v>232731</v>
      </c>
      <c r="H41" s="523"/>
      <c r="I41" s="523"/>
      <c r="J41" s="361"/>
      <c r="K41" s="361"/>
      <c r="L41" s="42"/>
      <c r="M41" s="42"/>
      <c r="N41" s="42"/>
      <c r="O41" s="42"/>
    </row>
    <row r="42" spans="1:15" ht="21.75" thickBot="1">
      <c r="A42" s="384" t="s">
        <v>229</v>
      </c>
      <c r="B42" s="360"/>
      <c r="C42" s="396">
        <f>+C40+C41</f>
        <v>17415101</v>
      </c>
      <c r="D42" s="396"/>
      <c r="E42" s="396"/>
      <c r="F42" s="396"/>
      <c r="G42" s="396">
        <f>+G40+G41</f>
        <v>19225804.58</v>
      </c>
      <c r="H42" s="531"/>
      <c r="I42" s="372"/>
      <c r="J42" s="42"/>
      <c r="K42" s="42"/>
      <c r="L42" s="42"/>
      <c r="M42" s="42"/>
      <c r="N42" s="42"/>
      <c r="O42" s="42"/>
    </row>
  </sheetData>
  <sheetProtection/>
  <printOptions/>
  <pageMargins left="0.49" right="0.49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E17" sqref="E17"/>
    </sheetView>
  </sheetViews>
  <sheetFormatPr defaultColWidth="13.57421875" defaultRowHeight="21.75"/>
  <cols>
    <col min="1" max="1" width="26.7109375" style="43" customWidth="1"/>
    <col min="2" max="2" width="10.7109375" style="43" customWidth="1"/>
    <col min="3" max="3" width="16.28125" style="43" customWidth="1"/>
    <col min="4" max="4" width="14.421875" style="43" customWidth="1"/>
    <col min="5" max="5" width="15.421875" style="43" customWidth="1"/>
    <col min="6" max="6" width="14.7109375" style="43" customWidth="1"/>
    <col min="7" max="7" width="13.8515625" style="43" customWidth="1"/>
    <col min="8" max="8" width="15.28125" style="43" customWidth="1"/>
    <col min="9" max="9" width="14.57421875" style="49" customWidth="1"/>
    <col min="10" max="16384" width="13.57421875" style="43" customWidth="1"/>
  </cols>
  <sheetData>
    <row r="1" ht="21">
      <c r="A1" s="43" t="s">
        <v>327</v>
      </c>
    </row>
    <row r="2" ht="21">
      <c r="A2" s="43" t="s">
        <v>469</v>
      </c>
    </row>
    <row r="3" ht="21.75" thickBot="1">
      <c r="A3" s="43" t="s">
        <v>638</v>
      </c>
    </row>
    <row r="4" spans="1:12" ht="21">
      <c r="A4" s="351" t="s">
        <v>698</v>
      </c>
      <c r="B4" s="351" t="s">
        <v>118</v>
      </c>
      <c r="C4" s="351" t="s">
        <v>878</v>
      </c>
      <c r="D4" s="351" t="s">
        <v>878</v>
      </c>
      <c r="E4" s="439" t="s">
        <v>878</v>
      </c>
      <c r="F4" s="351" t="s">
        <v>470</v>
      </c>
      <c r="G4" s="351" t="s">
        <v>472</v>
      </c>
      <c r="H4" s="439" t="s">
        <v>879</v>
      </c>
      <c r="I4" s="456" t="s">
        <v>727</v>
      </c>
      <c r="J4" s="467"/>
      <c r="K4" s="467"/>
      <c r="L4" s="467"/>
    </row>
    <row r="5" spans="1:12" ht="21.75">
      <c r="A5" s="550"/>
      <c r="B5" s="252" t="s">
        <v>123</v>
      </c>
      <c r="C5" s="252" t="s">
        <v>470</v>
      </c>
      <c r="D5" s="252" t="s">
        <v>472</v>
      </c>
      <c r="E5" s="440" t="s">
        <v>885</v>
      </c>
      <c r="F5" s="252" t="s">
        <v>391</v>
      </c>
      <c r="G5" s="252" t="s">
        <v>473</v>
      </c>
      <c r="H5" s="440" t="s">
        <v>885</v>
      </c>
      <c r="I5" s="457" t="s">
        <v>588</v>
      </c>
      <c r="J5" s="467"/>
      <c r="K5" s="467"/>
      <c r="L5" s="467"/>
    </row>
    <row r="6" spans="1:9" ht="21.75">
      <c r="A6" s="550" t="s">
        <v>121</v>
      </c>
      <c r="B6" s="252"/>
      <c r="C6" s="252" t="s">
        <v>391</v>
      </c>
      <c r="D6" s="252" t="s">
        <v>473</v>
      </c>
      <c r="E6" s="440"/>
      <c r="F6" s="386" t="s">
        <v>471</v>
      </c>
      <c r="G6" s="386" t="s">
        <v>474</v>
      </c>
      <c r="H6" s="555"/>
      <c r="I6" s="557"/>
    </row>
    <row r="7" spans="1:9" ht="21">
      <c r="A7" s="252"/>
      <c r="B7" s="252"/>
      <c r="C7" s="386" t="s">
        <v>471</v>
      </c>
      <c r="D7" s="386" t="s">
        <v>474</v>
      </c>
      <c r="E7" s="440"/>
      <c r="F7" s="386"/>
      <c r="G7" s="386"/>
      <c r="H7" s="555"/>
      <c r="I7" s="557"/>
    </row>
    <row r="8" spans="1:9" ht="21.75" thickBot="1">
      <c r="A8" s="395"/>
      <c r="B8" s="395"/>
      <c r="C8" s="395"/>
      <c r="D8" s="395"/>
      <c r="E8" s="551"/>
      <c r="F8" s="532"/>
      <c r="G8" s="532"/>
      <c r="H8" s="556"/>
      <c r="I8" s="558"/>
    </row>
    <row r="9" spans="1:9" ht="21">
      <c r="A9" s="511" t="s">
        <v>386</v>
      </c>
      <c r="B9" s="501"/>
      <c r="C9" s="501"/>
      <c r="D9" s="501"/>
      <c r="E9" s="552"/>
      <c r="F9" s="501"/>
      <c r="G9" s="501"/>
      <c r="H9" s="552"/>
      <c r="I9" s="559"/>
    </row>
    <row r="10" spans="1:9" ht="21">
      <c r="A10" s="470" t="s">
        <v>338</v>
      </c>
      <c r="B10" s="514">
        <v>532000</v>
      </c>
      <c r="C10" s="356">
        <v>0</v>
      </c>
      <c r="D10" s="356">
        <v>30000</v>
      </c>
      <c r="E10" s="553">
        <f>+C10+D10</f>
        <v>30000</v>
      </c>
      <c r="F10" s="356">
        <v>0</v>
      </c>
      <c r="G10" s="356">
        <v>13080</v>
      </c>
      <c r="H10" s="553">
        <f>+F10+G10</f>
        <v>13080</v>
      </c>
      <c r="I10" s="560">
        <f>+E10-H10</f>
        <v>16920</v>
      </c>
    </row>
    <row r="11" spans="1:9" ht="21">
      <c r="A11" s="470" t="s">
        <v>329</v>
      </c>
      <c r="B11" s="514">
        <v>533000</v>
      </c>
      <c r="C11" s="356">
        <v>10000</v>
      </c>
      <c r="D11" s="356">
        <v>0</v>
      </c>
      <c r="E11" s="553">
        <f>+C11+D11</f>
        <v>10000</v>
      </c>
      <c r="F11" s="356">
        <v>9990</v>
      </c>
      <c r="G11" s="356">
        <v>0</v>
      </c>
      <c r="H11" s="553">
        <f>+F11+G11</f>
        <v>9990</v>
      </c>
      <c r="I11" s="560">
        <v>10</v>
      </c>
    </row>
    <row r="12" spans="1:9" ht="21">
      <c r="A12" s="470"/>
      <c r="B12" s="514"/>
      <c r="C12" s="356"/>
      <c r="D12" s="356"/>
      <c r="E12" s="553"/>
      <c r="F12" s="356"/>
      <c r="G12" s="356"/>
      <c r="H12" s="553"/>
      <c r="I12" s="560"/>
    </row>
    <row r="13" spans="1:9" ht="21.75" thickBot="1">
      <c r="A13" s="515"/>
      <c r="B13" s="438"/>
      <c r="C13" s="516"/>
      <c r="D13" s="516"/>
      <c r="E13" s="554"/>
      <c r="F13" s="516"/>
      <c r="G13" s="516"/>
      <c r="H13" s="554"/>
      <c r="I13" s="561"/>
    </row>
    <row r="14" spans="1:9" ht="21.75" thickBot="1">
      <c r="A14" s="89" t="s">
        <v>325</v>
      </c>
      <c r="B14" s="89"/>
      <c r="C14" s="359">
        <f aca="true" t="shared" si="0" ref="C14:I14">SUM(C10:C13)</f>
        <v>10000</v>
      </c>
      <c r="D14" s="359">
        <f t="shared" si="0"/>
        <v>30000</v>
      </c>
      <c r="E14" s="447">
        <f t="shared" si="0"/>
        <v>40000</v>
      </c>
      <c r="F14" s="359">
        <f t="shared" si="0"/>
        <v>9990</v>
      </c>
      <c r="G14" s="359">
        <f t="shared" si="0"/>
        <v>13080</v>
      </c>
      <c r="H14" s="447">
        <f t="shared" si="0"/>
        <v>23070</v>
      </c>
      <c r="I14" s="562">
        <f t="shared" si="0"/>
        <v>16930</v>
      </c>
    </row>
    <row r="15" spans="1:9" s="42" customFormat="1" ht="21">
      <c r="A15" s="397"/>
      <c r="B15" s="385"/>
      <c r="C15" s="361"/>
      <c r="D15" s="361"/>
      <c r="E15" s="361"/>
      <c r="F15" s="361"/>
      <c r="G15" s="361"/>
      <c r="H15" s="361"/>
      <c r="I15" s="361"/>
    </row>
    <row r="16" spans="1:9" s="42" customFormat="1" ht="21">
      <c r="A16" s="397"/>
      <c r="B16" s="385"/>
      <c r="C16" s="361"/>
      <c r="D16" s="361"/>
      <c r="E16" s="361"/>
      <c r="F16" s="361"/>
      <c r="G16" s="361"/>
      <c r="H16" s="361"/>
      <c r="I16" s="361"/>
    </row>
    <row r="17" spans="1:9" s="42" customFormat="1" ht="21">
      <c r="A17" s="397"/>
      <c r="B17" s="385"/>
      <c r="C17" s="361"/>
      <c r="D17" s="361"/>
      <c r="E17" s="361"/>
      <c r="F17" s="361"/>
      <c r="G17" s="361"/>
      <c r="H17" s="361"/>
      <c r="I17" s="361"/>
    </row>
    <row r="18" spans="1:9" s="42" customFormat="1" ht="21">
      <c r="A18" s="397"/>
      <c r="B18" s="385"/>
      <c r="C18" s="361"/>
      <c r="D18" s="361"/>
      <c r="E18" s="361"/>
      <c r="F18" s="361"/>
      <c r="G18" s="361"/>
      <c r="H18" s="361"/>
      <c r="I18" s="361"/>
    </row>
    <row r="19" spans="1:9" s="42" customFormat="1" ht="21">
      <c r="A19" s="397"/>
      <c r="B19" s="385"/>
      <c r="C19" s="361"/>
      <c r="D19" s="361"/>
      <c r="E19" s="361"/>
      <c r="F19" s="361"/>
      <c r="G19" s="361"/>
      <c r="H19" s="361"/>
      <c r="I19" s="361"/>
    </row>
    <row r="20" spans="1:9" s="42" customFormat="1" ht="21">
      <c r="A20" s="397"/>
      <c r="B20" s="385"/>
      <c r="C20" s="361"/>
      <c r="D20" s="361"/>
      <c r="E20" s="361"/>
      <c r="F20" s="361"/>
      <c r="G20" s="361"/>
      <c r="H20" s="361"/>
      <c r="I20" s="361"/>
    </row>
    <row r="21" spans="1:9" s="42" customFormat="1" ht="21">
      <c r="A21" s="397"/>
      <c r="B21" s="385"/>
      <c r="C21" s="361"/>
      <c r="D21" s="361"/>
      <c r="E21" s="361"/>
      <c r="F21" s="361"/>
      <c r="G21" s="361"/>
      <c r="H21" s="361"/>
      <c r="I21" s="361"/>
    </row>
    <row r="22" spans="1:9" s="42" customFormat="1" ht="21">
      <c r="A22" s="397"/>
      <c r="B22" s="385"/>
      <c r="C22" s="361"/>
      <c r="D22" s="361"/>
      <c r="E22" s="361"/>
      <c r="F22" s="361"/>
      <c r="G22" s="361"/>
      <c r="H22" s="361"/>
      <c r="I22" s="361"/>
    </row>
    <row r="23" spans="1:9" s="42" customFormat="1" ht="21">
      <c r="A23" s="397"/>
      <c r="B23" s="385"/>
      <c r="C23" s="361"/>
      <c r="D23" s="361"/>
      <c r="E23" s="361"/>
      <c r="F23" s="361"/>
      <c r="G23" s="361"/>
      <c r="H23" s="361"/>
      <c r="I23" s="361"/>
    </row>
    <row r="24" spans="1:9" s="42" customFormat="1" ht="21">
      <c r="A24" s="397"/>
      <c r="B24" s="385"/>
      <c r="C24" s="361"/>
      <c r="D24" s="361"/>
      <c r="E24" s="361"/>
      <c r="F24" s="361"/>
      <c r="G24" s="361"/>
      <c r="H24" s="361"/>
      <c r="I24" s="361"/>
    </row>
    <row r="25" spans="1:9" s="42" customFormat="1" ht="21">
      <c r="A25" s="397"/>
      <c r="B25" s="385"/>
      <c r="C25" s="361"/>
      <c r="D25" s="361"/>
      <c r="E25" s="361"/>
      <c r="F25" s="361"/>
      <c r="G25" s="361"/>
      <c r="H25" s="361"/>
      <c r="I25" s="361"/>
    </row>
    <row r="26" spans="1:9" s="42" customFormat="1" ht="21">
      <c r="A26" s="397"/>
      <c r="B26" s="385"/>
      <c r="C26" s="361"/>
      <c r="D26" s="361"/>
      <c r="E26" s="361"/>
      <c r="F26" s="361"/>
      <c r="G26" s="361"/>
      <c r="H26" s="361"/>
      <c r="I26" s="361"/>
    </row>
    <row r="27" spans="1:9" s="42" customFormat="1" ht="26.25" customHeight="1" thickBot="1">
      <c r="A27" s="519"/>
      <c r="B27" s="520"/>
      <c r="C27" s="521"/>
      <c r="D27" s="521"/>
      <c r="E27" s="521"/>
      <c r="F27" s="521"/>
      <c r="G27" s="521"/>
      <c r="H27" s="361"/>
      <c r="I27" s="361"/>
    </row>
    <row r="28" spans="1:15" ht="21">
      <c r="A28" s="351" t="s">
        <v>599</v>
      </c>
      <c r="B28" s="351" t="s">
        <v>118</v>
      </c>
      <c r="C28" s="352" t="s">
        <v>878</v>
      </c>
      <c r="D28" s="352"/>
      <c r="E28" s="352"/>
      <c r="F28" s="352"/>
      <c r="G28" s="352"/>
      <c r="H28" s="522"/>
      <c r="I28" s="523"/>
      <c r="J28" s="361"/>
      <c r="K28" s="361"/>
      <c r="L28" s="42"/>
      <c r="M28" s="42"/>
      <c r="N28" s="42"/>
      <c r="O28" s="42"/>
    </row>
    <row r="29" spans="1:15" ht="21.75" thickBot="1">
      <c r="A29" s="395"/>
      <c r="B29" s="395" t="s">
        <v>123</v>
      </c>
      <c r="C29" s="354"/>
      <c r="D29" s="354"/>
      <c r="E29" s="354"/>
      <c r="F29" s="354"/>
      <c r="G29" s="354"/>
      <c r="H29" s="522"/>
      <c r="I29" s="523"/>
      <c r="J29" s="361"/>
      <c r="K29" s="361"/>
      <c r="L29" s="42"/>
      <c r="M29" s="42"/>
      <c r="N29" s="42"/>
      <c r="O29" s="42"/>
    </row>
    <row r="30" spans="1:15" ht="21">
      <c r="A30" s="524" t="s">
        <v>449</v>
      </c>
      <c r="B30" s="525" t="s">
        <v>371</v>
      </c>
      <c r="C30" s="526">
        <v>65000</v>
      </c>
      <c r="D30" s="526"/>
      <c r="E30" s="526"/>
      <c r="F30" s="526"/>
      <c r="G30" s="526"/>
      <c r="H30" s="523"/>
      <c r="I30" s="523"/>
      <c r="J30" s="361"/>
      <c r="K30" s="361"/>
      <c r="L30" s="42"/>
      <c r="M30" s="42"/>
      <c r="N30" s="42"/>
      <c r="O30" s="42"/>
    </row>
    <row r="31" spans="1:15" ht="21">
      <c r="A31" s="527" t="s">
        <v>450</v>
      </c>
      <c r="B31" s="525" t="s">
        <v>370</v>
      </c>
      <c r="C31" s="528">
        <v>30000</v>
      </c>
      <c r="D31" s="528"/>
      <c r="E31" s="528"/>
      <c r="F31" s="528"/>
      <c r="G31" s="528"/>
      <c r="H31" s="523"/>
      <c r="I31" s="523"/>
      <c r="J31" s="361"/>
      <c r="K31" s="361"/>
      <c r="L31" s="42"/>
      <c r="M31" s="42"/>
      <c r="N31" s="42"/>
      <c r="O31" s="42"/>
    </row>
    <row r="32" spans="1:15" ht="21">
      <c r="A32" s="527" t="s">
        <v>451</v>
      </c>
      <c r="B32" s="525" t="s">
        <v>372</v>
      </c>
      <c r="C32" s="528">
        <v>70000</v>
      </c>
      <c r="D32" s="528"/>
      <c r="E32" s="528"/>
      <c r="F32" s="528"/>
      <c r="G32" s="528"/>
      <c r="H32" s="523"/>
      <c r="I32" s="523"/>
      <c r="J32" s="361"/>
      <c r="K32" s="361"/>
      <c r="L32" s="42"/>
      <c r="M32" s="42"/>
      <c r="N32" s="42"/>
      <c r="O32" s="42"/>
    </row>
    <row r="33" spans="1:15" ht="21">
      <c r="A33" s="527" t="s">
        <v>452</v>
      </c>
      <c r="B33" s="525" t="s">
        <v>374</v>
      </c>
      <c r="C33" s="528">
        <v>50000</v>
      </c>
      <c r="D33" s="528"/>
      <c r="E33" s="528"/>
      <c r="F33" s="528"/>
      <c r="G33" s="528"/>
      <c r="H33" s="523"/>
      <c r="I33" s="523"/>
      <c r="J33" s="361"/>
      <c r="K33" s="361"/>
      <c r="L33" s="42"/>
      <c r="M33" s="42"/>
      <c r="N33" s="42"/>
      <c r="O33" s="42"/>
    </row>
    <row r="34" spans="1:15" ht="21">
      <c r="A34" s="527" t="s">
        <v>227</v>
      </c>
      <c r="B34" s="525" t="s">
        <v>369</v>
      </c>
      <c r="C34" s="528">
        <v>8935000</v>
      </c>
      <c r="D34" s="528"/>
      <c r="E34" s="528"/>
      <c r="F34" s="528"/>
      <c r="G34" s="528"/>
      <c r="H34" s="523"/>
      <c r="I34" s="523"/>
      <c r="J34" s="361"/>
      <c r="K34" s="361"/>
      <c r="L34" s="42"/>
      <c r="M34" s="42"/>
      <c r="N34" s="42"/>
      <c r="O34" s="42"/>
    </row>
    <row r="35" spans="1:15" ht="21.75" thickBot="1">
      <c r="A35" s="529" t="s">
        <v>453</v>
      </c>
      <c r="B35" s="386" t="s">
        <v>373</v>
      </c>
      <c r="C35" s="530">
        <v>8032370</v>
      </c>
      <c r="D35" s="530"/>
      <c r="E35" s="530"/>
      <c r="F35" s="530"/>
      <c r="G35" s="530"/>
      <c r="H35" s="523"/>
      <c r="I35" s="523"/>
      <c r="J35" s="361"/>
      <c r="K35" s="361"/>
      <c r="L35" s="42"/>
      <c r="M35" s="42"/>
      <c r="N35" s="42"/>
      <c r="O35" s="42"/>
    </row>
    <row r="36" spans="1:15" ht="21.75" thickBot="1">
      <c r="A36" s="89" t="s">
        <v>228</v>
      </c>
      <c r="B36" s="473"/>
      <c r="C36" s="359">
        <f>SUM(C30:C35)</f>
        <v>17182370</v>
      </c>
      <c r="D36" s="359"/>
      <c r="E36" s="359"/>
      <c r="F36" s="359"/>
      <c r="G36" s="359"/>
      <c r="H36" s="523"/>
      <c r="I36" s="523"/>
      <c r="J36" s="361"/>
      <c r="K36" s="361"/>
      <c r="L36" s="42"/>
      <c r="M36" s="42"/>
      <c r="N36" s="42"/>
      <c r="O36" s="42"/>
    </row>
    <row r="37" spans="1:15" ht="21.75" thickBot="1">
      <c r="A37" s="253" t="s">
        <v>226</v>
      </c>
      <c r="B37" s="525">
        <v>3000</v>
      </c>
      <c r="C37" s="254">
        <v>232731</v>
      </c>
      <c r="D37" s="254"/>
      <c r="E37" s="254"/>
      <c r="F37" s="254"/>
      <c r="G37" s="254"/>
      <c r="H37" s="523"/>
      <c r="I37" s="523"/>
      <c r="J37" s="361"/>
      <c r="K37" s="361"/>
      <c r="L37" s="42"/>
      <c r="M37" s="42"/>
      <c r="N37" s="42"/>
      <c r="O37" s="42"/>
    </row>
    <row r="38" spans="1:15" ht="21.75" thickBot="1">
      <c r="A38" s="384" t="s">
        <v>229</v>
      </c>
      <c r="B38" s="360"/>
      <c r="C38" s="396">
        <f>+C36+C37</f>
        <v>17415101</v>
      </c>
      <c r="D38" s="396"/>
      <c r="E38" s="396"/>
      <c r="F38" s="396"/>
      <c r="G38" s="396"/>
      <c r="H38" s="531"/>
      <c r="I38" s="372"/>
      <c r="J38" s="42"/>
      <c r="K38" s="42"/>
      <c r="L38" s="42"/>
      <c r="M38" s="42"/>
      <c r="N38" s="42"/>
      <c r="O38" s="4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D8" sqref="D8"/>
    </sheetView>
  </sheetViews>
  <sheetFormatPr defaultColWidth="12.421875" defaultRowHeight="21.75"/>
  <cols>
    <col min="1" max="1" width="56.57421875" style="43" customWidth="1"/>
    <col min="2" max="2" width="14.00390625" style="43" customWidth="1"/>
    <col min="3" max="3" width="22.28125" style="43" customWidth="1"/>
    <col min="4" max="4" width="20.421875" style="43" customWidth="1"/>
    <col min="5" max="5" width="18.00390625" style="43" customWidth="1"/>
    <col min="6" max="16384" width="12.421875" style="43" customWidth="1"/>
  </cols>
  <sheetData>
    <row r="1" ht="21">
      <c r="A1" s="43" t="s">
        <v>246</v>
      </c>
    </row>
    <row r="2" ht="21">
      <c r="A2" s="43" t="s">
        <v>477</v>
      </c>
    </row>
    <row r="3" ht="21.75" thickBot="1">
      <c r="A3" s="43" t="s">
        <v>0</v>
      </c>
    </row>
    <row r="4" spans="1:8" ht="21">
      <c r="A4" s="351" t="s">
        <v>699</v>
      </c>
      <c r="B4" s="351" t="s">
        <v>118</v>
      </c>
      <c r="C4" s="351" t="s">
        <v>878</v>
      </c>
      <c r="D4" s="351" t="s">
        <v>838</v>
      </c>
      <c r="E4" s="351" t="s">
        <v>727</v>
      </c>
      <c r="F4" s="467"/>
      <c r="G4" s="467"/>
      <c r="H4" s="467"/>
    </row>
    <row r="5" spans="1:8" ht="21">
      <c r="A5" s="252"/>
      <c r="B5" s="252" t="s">
        <v>123</v>
      </c>
      <c r="C5" s="252" t="s">
        <v>838</v>
      </c>
      <c r="D5" s="386" t="s">
        <v>235</v>
      </c>
      <c r="E5" s="252" t="s">
        <v>588</v>
      </c>
      <c r="F5" s="467"/>
      <c r="G5" s="467"/>
      <c r="H5" s="467"/>
    </row>
    <row r="6" spans="1:5" ht="21.75" thickBot="1">
      <c r="A6" s="252" t="s">
        <v>121</v>
      </c>
      <c r="B6" s="395"/>
      <c r="C6" s="386" t="s">
        <v>235</v>
      </c>
      <c r="D6" s="551" t="s">
        <v>590</v>
      </c>
      <c r="E6" s="532"/>
    </row>
    <row r="7" spans="1:5" ht="21">
      <c r="A7" s="542" t="s">
        <v>658</v>
      </c>
      <c r="B7" s="501"/>
      <c r="C7" s="501"/>
      <c r="D7" s="501"/>
      <c r="E7" s="501"/>
    </row>
    <row r="8" spans="1:5" s="563" customFormat="1" ht="21">
      <c r="A8" s="470" t="s">
        <v>838</v>
      </c>
      <c r="B8" s="514">
        <v>510000</v>
      </c>
      <c r="C8" s="356">
        <v>380000</v>
      </c>
      <c r="D8" s="356">
        <v>340543</v>
      </c>
      <c r="E8" s="356">
        <f>+C8-D8</f>
        <v>39457</v>
      </c>
    </row>
    <row r="9" spans="1:5" s="564" customFormat="1" ht="21.75" thickBot="1">
      <c r="A9" s="515"/>
      <c r="B9" s="438"/>
      <c r="C9" s="516"/>
      <c r="D9" s="516"/>
      <c r="E9" s="516"/>
    </row>
    <row r="10" spans="1:5" ht="21.75" thickBot="1">
      <c r="A10" s="95" t="s">
        <v>325</v>
      </c>
      <c r="B10" s="95"/>
      <c r="C10" s="82">
        <f>SUM(C8:C9)</f>
        <v>380000</v>
      </c>
      <c r="D10" s="82">
        <f>SUM(D8:D9)</f>
        <v>340543</v>
      </c>
      <c r="E10" s="82">
        <f>+C10-D10</f>
        <v>39457</v>
      </c>
    </row>
    <row r="11" spans="1:5" ht="21">
      <c r="A11" s="542" t="s">
        <v>659</v>
      </c>
      <c r="B11" s="512"/>
      <c r="C11" s="513"/>
      <c r="D11" s="513"/>
      <c r="E11" s="513"/>
    </row>
    <row r="12" spans="1:5" ht="21">
      <c r="A12" s="470" t="s">
        <v>838</v>
      </c>
      <c r="B12" s="514">
        <v>510000</v>
      </c>
      <c r="C12" s="356">
        <v>4490000</v>
      </c>
      <c r="D12" s="356">
        <v>150094</v>
      </c>
      <c r="E12" s="356">
        <f>+C12-D12</f>
        <v>4339906</v>
      </c>
    </row>
    <row r="13" spans="1:5" ht="21.75" thickBot="1">
      <c r="A13" s="515"/>
      <c r="B13" s="438"/>
      <c r="C13" s="516"/>
      <c r="D13" s="516"/>
      <c r="E13" s="516"/>
    </row>
    <row r="14" spans="1:5" ht="21.75" thickBot="1">
      <c r="A14" s="95" t="s">
        <v>325</v>
      </c>
      <c r="B14" s="69"/>
      <c r="C14" s="82">
        <f>SUM(C12:C13)</f>
        <v>4490000</v>
      </c>
      <c r="D14" s="82">
        <f>SUM(D12:D13)</f>
        <v>150094</v>
      </c>
      <c r="E14" s="82">
        <f>+C14-D14</f>
        <v>4339906</v>
      </c>
    </row>
    <row r="15" spans="1:5" ht="21.75" thickBot="1">
      <c r="A15" s="95" t="s">
        <v>721</v>
      </c>
      <c r="B15" s="69"/>
      <c r="C15" s="82">
        <f>+C10+C14</f>
        <v>4870000</v>
      </c>
      <c r="D15" s="82">
        <f>+D10+D14</f>
        <v>490637</v>
      </c>
      <c r="E15" s="82">
        <f>+C15-D15</f>
        <v>4379363</v>
      </c>
    </row>
    <row r="16" spans="1:5" s="42" customFormat="1" ht="21">
      <c r="A16" s="517"/>
      <c r="B16" s="277"/>
      <c r="C16" s="518"/>
      <c r="D16" s="518"/>
      <c r="E16" s="361"/>
    </row>
    <row r="17" spans="1:5" s="42" customFormat="1" ht="21">
      <c r="A17" s="397"/>
      <c r="C17" s="361"/>
      <c r="D17" s="361"/>
      <c r="E17" s="361"/>
    </row>
    <row r="18" spans="1:5" s="42" customFormat="1" ht="21">
      <c r="A18" s="397"/>
      <c r="C18" s="361"/>
      <c r="D18" s="361"/>
      <c r="E18" s="361"/>
    </row>
    <row r="19" spans="1:5" s="42" customFormat="1" ht="21">
      <c r="A19" s="397"/>
      <c r="C19" s="361"/>
      <c r="D19" s="361"/>
      <c r="E19" s="361"/>
    </row>
    <row r="20" spans="1:5" s="42" customFormat="1" ht="21">
      <c r="A20" s="397"/>
      <c r="C20" s="361"/>
      <c r="D20" s="361"/>
      <c r="E20" s="361"/>
    </row>
    <row r="21" spans="1:5" s="42" customFormat="1" ht="21">
      <c r="A21" s="397"/>
      <c r="C21" s="361"/>
      <c r="D21" s="361"/>
      <c r="E21" s="361"/>
    </row>
    <row r="22" spans="1:5" s="42" customFormat="1" ht="21">
      <c r="A22" s="397"/>
      <c r="C22" s="361"/>
      <c r="D22" s="361"/>
      <c r="E22" s="361"/>
    </row>
    <row r="23" spans="1:5" s="42" customFormat="1" ht="21">
      <c r="A23" s="397"/>
      <c r="C23" s="361"/>
      <c r="D23" s="361"/>
      <c r="E23" s="361"/>
    </row>
    <row r="24" spans="1:5" s="42" customFormat="1" ht="21">
      <c r="A24" s="397"/>
      <c r="C24" s="361"/>
      <c r="D24" s="361"/>
      <c r="E24" s="361"/>
    </row>
    <row r="25" spans="1:5" s="42" customFormat="1" ht="21">
      <c r="A25" s="397"/>
      <c r="C25" s="361"/>
      <c r="D25" s="361"/>
      <c r="E25" s="361"/>
    </row>
    <row r="26" spans="1:5" s="42" customFormat="1" ht="21">
      <c r="A26" s="397"/>
      <c r="C26" s="361"/>
      <c r="D26" s="361"/>
      <c r="E26" s="361"/>
    </row>
    <row r="27" spans="1:5" s="42" customFormat="1" ht="21">
      <c r="A27" s="397"/>
      <c r="C27" s="361"/>
      <c r="D27" s="361"/>
      <c r="E27" s="361"/>
    </row>
    <row r="28" spans="1:5" s="42" customFormat="1" ht="21.75" thickBot="1">
      <c r="A28" s="397"/>
      <c r="C28" s="361"/>
      <c r="D28" s="361"/>
      <c r="E28" s="361"/>
    </row>
    <row r="29" spans="1:5" ht="21">
      <c r="A29" s="517"/>
      <c r="B29" s="277"/>
      <c r="C29" s="518"/>
      <c r="D29" s="518"/>
      <c r="E29" s="361"/>
    </row>
    <row r="30" spans="1:6" ht="24.75" customHeight="1" thickBot="1">
      <c r="A30" s="519"/>
      <c r="B30" s="520"/>
      <c r="C30" s="521"/>
      <c r="D30" s="521"/>
      <c r="E30" s="361"/>
      <c r="F30" s="42"/>
    </row>
    <row r="31" spans="1:11" ht="21">
      <c r="A31" s="351" t="s">
        <v>599</v>
      </c>
      <c r="B31" s="351" t="s">
        <v>118</v>
      </c>
      <c r="C31" s="352" t="s">
        <v>878</v>
      </c>
      <c r="D31" s="352" t="s">
        <v>623</v>
      </c>
      <c r="E31" s="523"/>
      <c r="F31" s="361"/>
      <c r="G31" s="361"/>
      <c r="H31" s="42"/>
      <c r="I31" s="42"/>
      <c r="J31" s="42"/>
      <c r="K31" s="42"/>
    </row>
    <row r="32" spans="1:11" ht="21.75" thickBot="1">
      <c r="A32" s="395"/>
      <c r="B32" s="395" t="s">
        <v>123</v>
      </c>
      <c r="C32" s="354"/>
      <c r="D32" s="353"/>
      <c r="E32" s="523"/>
      <c r="F32" s="361"/>
      <c r="G32" s="361"/>
      <c r="H32" s="42"/>
      <c r="I32" s="42"/>
      <c r="J32" s="42"/>
      <c r="K32" s="42"/>
    </row>
    <row r="33" spans="1:11" ht="21">
      <c r="A33" s="524" t="s">
        <v>449</v>
      </c>
      <c r="B33" s="525" t="s">
        <v>371</v>
      </c>
      <c r="C33" s="526">
        <v>65000</v>
      </c>
      <c r="D33" s="526">
        <v>40667.63</v>
      </c>
      <c r="E33" s="523"/>
      <c r="F33" s="361"/>
      <c r="G33" s="361"/>
      <c r="H33" s="42"/>
      <c r="I33" s="42"/>
      <c r="J33" s="42"/>
      <c r="K33" s="42"/>
    </row>
    <row r="34" spans="1:11" ht="21">
      <c r="A34" s="527" t="s">
        <v>450</v>
      </c>
      <c r="B34" s="525" t="s">
        <v>370</v>
      </c>
      <c r="C34" s="528">
        <v>30000</v>
      </c>
      <c r="D34" s="528">
        <v>109548</v>
      </c>
      <c r="E34" s="523"/>
      <c r="F34" s="361"/>
      <c r="G34" s="361"/>
      <c r="H34" s="42"/>
      <c r="I34" s="42"/>
      <c r="J34" s="42"/>
      <c r="K34" s="42"/>
    </row>
    <row r="35" spans="1:11" ht="21">
      <c r="A35" s="527" t="s">
        <v>451</v>
      </c>
      <c r="B35" s="525" t="s">
        <v>372</v>
      </c>
      <c r="C35" s="528">
        <v>70000</v>
      </c>
      <c r="D35" s="528">
        <v>62903.13</v>
      </c>
      <c r="E35" s="523"/>
      <c r="F35" s="361"/>
      <c r="G35" s="361"/>
      <c r="H35" s="42"/>
      <c r="I35" s="42"/>
      <c r="J35" s="42"/>
      <c r="K35" s="42"/>
    </row>
    <row r="36" spans="1:11" ht="21">
      <c r="A36" s="527" t="s">
        <v>452</v>
      </c>
      <c r="B36" s="525" t="s">
        <v>374</v>
      </c>
      <c r="C36" s="528">
        <v>50000</v>
      </c>
      <c r="D36" s="528">
        <v>0</v>
      </c>
      <c r="E36" s="523"/>
      <c r="F36" s="361"/>
      <c r="G36" s="361"/>
      <c r="H36" s="42"/>
      <c r="I36" s="42"/>
      <c r="J36" s="42"/>
      <c r="K36" s="42"/>
    </row>
    <row r="37" spans="1:11" ht="21">
      <c r="A37" s="527" t="s">
        <v>227</v>
      </c>
      <c r="B37" s="525" t="s">
        <v>369</v>
      </c>
      <c r="C37" s="528">
        <v>8935000</v>
      </c>
      <c r="D37" s="528">
        <v>7119765.17</v>
      </c>
      <c r="E37" s="523"/>
      <c r="F37" s="361"/>
      <c r="G37" s="361"/>
      <c r="H37" s="42"/>
      <c r="I37" s="42"/>
      <c r="J37" s="42"/>
      <c r="K37" s="42"/>
    </row>
    <row r="38" spans="1:11" ht="21.75" thickBot="1">
      <c r="A38" s="529" t="s">
        <v>453</v>
      </c>
      <c r="B38" s="386" t="s">
        <v>373</v>
      </c>
      <c r="C38" s="530">
        <v>8032370</v>
      </c>
      <c r="D38" s="530">
        <v>11660189.65</v>
      </c>
      <c r="E38" s="523"/>
      <c r="F38" s="361"/>
      <c r="G38" s="361"/>
      <c r="H38" s="42"/>
      <c r="I38" s="42"/>
      <c r="J38" s="42"/>
      <c r="K38" s="42"/>
    </row>
    <row r="39" spans="1:11" ht="21.75" thickBot="1">
      <c r="A39" s="89" t="s">
        <v>228</v>
      </c>
      <c r="B39" s="473"/>
      <c r="C39" s="359">
        <f>SUM(C33:C38)</f>
        <v>17182370</v>
      </c>
      <c r="D39" s="359">
        <f>SUM(D33:D38)</f>
        <v>18993073.58</v>
      </c>
      <c r="E39" s="523"/>
      <c r="F39" s="361"/>
      <c r="G39" s="361"/>
      <c r="H39" s="42"/>
      <c r="I39" s="42"/>
      <c r="J39" s="42"/>
      <c r="K39" s="42"/>
    </row>
    <row r="40" spans="1:11" ht="21.75" thickBot="1">
      <c r="A40" s="253" t="s">
        <v>226</v>
      </c>
      <c r="B40" s="525">
        <v>3000</v>
      </c>
      <c r="C40" s="254">
        <v>232731</v>
      </c>
      <c r="D40" s="254">
        <v>232731</v>
      </c>
      <c r="E40" s="523"/>
      <c r="F40" s="361"/>
      <c r="G40" s="361"/>
      <c r="H40" s="42"/>
      <c r="I40" s="42"/>
      <c r="J40" s="42"/>
      <c r="K40" s="42"/>
    </row>
    <row r="41" spans="1:11" ht="21.75" thickBot="1">
      <c r="A41" s="384" t="s">
        <v>229</v>
      </c>
      <c r="B41" s="360"/>
      <c r="C41" s="396">
        <f>+C39+C40</f>
        <v>17415101</v>
      </c>
      <c r="D41" s="396">
        <f>+D39+D40</f>
        <v>19225804.58</v>
      </c>
      <c r="E41" s="372"/>
      <c r="F41" s="42"/>
      <c r="G41" s="42"/>
      <c r="H41" s="42"/>
      <c r="I41" s="42"/>
      <c r="J41" s="42"/>
      <c r="K41" s="42"/>
    </row>
    <row r="42" ht="21">
      <c r="E42" s="42"/>
    </row>
  </sheetData>
  <sheetProtection/>
  <printOptions/>
  <pageMargins left="1.11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26">
      <selection activeCell="D44" sqref="D44"/>
    </sheetView>
  </sheetViews>
  <sheetFormatPr defaultColWidth="9.140625" defaultRowHeight="21.75"/>
  <cols>
    <col min="1" max="1" width="12.8515625" style="652" customWidth="1"/>
    <col min="2" max="2" width="40.140625" style="652" customWidth="1"/>
    <col min="3" max="3" width="21.57421875" style="652" customWidth="1"/>
    <col min="4" max="4" width="12.00390625" style="652" customWidth="1"/>
    <col min="5" max="5" width="14.57421875" style="652" customWidth="1"/>
    <col min="6" max="6" width="12.8515625" style="652" customWidth="1"/>
    <col min="7" max="7" width="33.7109375" style="652" customWidth="1"/>
    <col min="8" max="8" width="9.140625" style="651" customWidth="1"/>
    <col min="9" max="16384" width="9.140625" style="652" customWidth="1"/>
  </cols>
  <sheetData>
    <row r="1" spans="1:7" ht="21">
      <c r="A1" s="650" t="s">
        <v>5</v>
      </c>
      <c r="B1" s="650"/>
      <c r="C1" s="650"/>
      <c r="D1" s="650"/>
      <c r="E1" s="650"/>
      <c r="F1" s="650"/>
      <c r="G1" s="650"/>
    </row>
    <row r="2" spans="1:7" ht="21.75" thickBot="1">
      <c r="A2" s="650" t="s">
        <v>6</v>
      </c>
      <c r="B2" s="650"/>
      <c r="C2" s="650"/>
      <c r="D2" s="650"/>
      <c r="E2" s="650"/>
      <c r="F2" s="650"/>
      <c r="G2" s="650" t="s">
        <v>7</v>
      </c>
    </row>
    <row r="3" spans="1:7" ht="21">
      <c r="A3" s="653" t="s">
        <v>8</v>
      </c>
      <c r="B3" s="653" t="s">
        <v>121</v>
      </c>
      <c r="C3" s="653" t="s">
        <v>9</v>
      </c>
      <c r="D3" s="653" t="s">
        <v>10</v>
      </c>
      <c r="E3" s="653" t="s">
        <v>756</v>
      </c>
      <c r="F3" s="653" t="s">
        <v>588</v>
      </c>
      <c r="G3" s="653" t="s">
        <v>650</v>
      </c>
    </row>
    <row r="4" spans="1:7" ht="21.75" thickBot="1">
      <c r="A4" s="654"/>
      <c r="B4" s="654"/>
      <c r="C4" s="654" t="s">
        <v>11</v>
      </c>
      <c r="D4" s="654"/>
      <c r="E4" s="654"/>
      <c r="F4" s="654"/>
      <c r="G4" s="654"/>
    </row>
    <row r="5" spans="1:7" ht="21">
      <c r="A5" s="655" t="s">
        <v>12</v>
      </c>
      <c r="B5" s="656" t="s">
        <v>589</v>
      </c>
      <c r="C5" s="657"/>
      <c r="D5" s="658">
        <v>0</v>
      </c>
      <c r="E5" s="658">
        <v>0</v>
      </c>
      <c r="F5" s="658">
        <v>21749729.77</v>
      </c>
      <c r="G5" s="659"/>
    </row>
    <row r="6" spans="1:7" ht="21">
      <c r="A6" s="660" t="s">
        <v>13</v>
      </c>
      <c r="B6" s="661" t="s">
        <v>667</v>
      </c>
      <c r="C6" s="662" t="s">
        <v>14</v>
      </c>
      <c r="D6" s="663">
        <v>0</v>
      </c>
      <c r="E6" s="663">
        <v>23880</v>
      </c>
      <c r="F6" s="663">
        <v>21725849.77</v>
      </c>
      <c r="G6" s="664" t="s">
        <v>15</v>
      </c>
    </row>
    <row r="7" spans="1:7" ht="21">
      <c r="A7" s="660" t="s">
        <v>16</v>
      </c>
      <c r="B7" s="661" t="s">
        <v>17</v>
      </c>
      <c r="C7" s="662" t="s">
        <v>18</v>
      </c>
      <c r="D7" s="663">
        <v>7320</v>
      </c>
      <c r="E7" s="663">
        <v>0</v>
      </c>
      <c r="F7" s="663">
        <v>21733169.77</v>
      </c>
      <c r="G7" s="665" t="s">
        <v>19</v>
      </c>
    </row>
    <row r="8" spans="1:7" ht="21">
      <c r="A8" s="659"/>
      <c r="B8" s="661"/>
      <c r="C8" s="662"/>
      <c r="D8" s="663"/>
      <c r="E8" s="663"/>
      <c r="F8" s="663"/>
      <c r="G8" s="664" t="s">
        <v>419</v>
      </c>
    </row>
    <row r="9" spans="1:7" ht="21">
      <c r="A9" s="660" t="s">
        <v>20</v>
      </c>
      <c r="B9" s="661" t="s">
        <v>21</v>
      </c>
      <c r="C9" s="662" t="s">
        <v>22</v>
      </c>
      <c r="D9" s="663">
        <v>506636</v>
      </c>
      <c r="E9" s="663">
        <v>0</v>
      </c>
      <c r="F9" s="663">
        <v>22239805.77</v>
      </c>
      <c r="G9" s="665" t="s">
        <v>23</v>
      </c>
    </row>
    <row r="10" spans="1:7" ht="21">
      <c r="A10" s="659"/>
      <c r="B10" s="661" t="s">
        <v>24</v>
      </c>
      <c r="C10" s="662"/>
      <c r="D10" s="663"/>
      <c r="E10" s="663"/>
      <c r="F10" s="663"/>
      <c r="G10" s="665"/>
    </row>
    <row r="11" spans="1:7" ht="21">
      <c r="A11" s="660" t="s">
        <v>25</v>
      </c>
      <c r="B11" s="661" t="s">
        <v>26</v>
      </c>
      <c r="C11" s="662" t="s">
        <v>27</v>
      </c>
      <c r="D11" s="663">
        <v>0</v>
      </c>
      <c r="E11" s="663">
        <v>506636</v>
      </c>
      <c r="F11" s="663">
        <v>21733169.77</v>
      </c>
      <c r="G11" s="665" t="s">
        <v>28</v>
      </c>
    </row>
    <row r="12" spans="1:7" ht="21">
      <c r="A12" s="659"/>
      <c r="B12" s="661" t="s">
        <v>24</v>
      </c>
      <c r="C12" s="662"/>
      <c r="D12" s="663"/>
      <c r="E12" s="663"/>
      <c r="F12" s="663"/>
      <c r="G12" s="665" t="s">
        <v>29</v>
      </c>
    </row>
    <row r="13" spans="1:7" ht="21.75" thickBot="1">
      <c r="A13" s="659"/>
      <c r="B13" s="661"/>
      <c r="C13" s="662"/>
      <c r="D13" s="663"/>
      <c r="E13" s="663"/>
      <c r="F13" s="663"/>
      <c r="G13" s="666" t="s">
        <v>30</v>
      </c>
    </row>
    <row r="14" spans="1:7" ht="21">
      <c r="A14" s="660" t="s">
        <v>31</v>
      </c>
      <c r="B14" s="661" t="s">
        <v>32</v>
      </c>
      <c r="C14" s="662" t="s">
        <v>33</v>
      </c>
      <c r="D14" s="663">
        <v>0</v>
      </c>
      <c r="E14" s="663">
        <v>4235000</v>
      </c>
      <c r="F14" s="663">
        <v>17498169.77</v>
      </c>
      <c r="G14" s="665" t="s">
        <v>420</v>
      </c>
    </row>
    <row r="15" spans="1:7" ht="21.75" thickBot="1">
      <c r="A15" s="659"/>
      <c r="B15" s="661" t="s">
        <v>34</v>
      </c>
      <c r="C15" s="662"/>
      <c r="D15" s="663"/>
      <c r="E15" s="663"/>
      <c r="F15" s="663"/>
      <c r="G15" s="665" t="s">
        <v>421</v>
      </c>
    </row>
    <row r="16" spans="1:7" ht="21">
      <c r="A16" s="660"/>
      <c r="B16" s="662"/>
      <c r="C16" s="662"/>
      <c r="D16" s="663"/>
      <c r="E16" s="663"/>
      <c r="F16" s="663"/>
      <c r="G16" s="667"/>
    </row>
    <row r="17" spans="1:7" ht="21">
      <c r="A17" s="660" t="s">
        <v>35</v>
      </c>
      <c r="B17" s="662" t="s">
        <v>670</v>
      </c>
      <c r="C17" s="662" t="s">
        <v>36</v>
      </c>
      <c r="D17" s="663">
        <v>0</v>
      </c>
      <c r="E17" s="663">
        <v>1199600</v>
      </c>
      <c r="F17" s="663">
        <v>16298569.77</v>
      </c>
      <c r="G17" s="665" t="s">
        <v>422</v>
      </c>
    </row>
    <row r="18" spans="1:7" ht="21">
      <c r="A18" s="659"/>
      <c r="B18" s="665" t="s">
        <v>37</v>
      </c>
      <c r="C18" s="662"/>
      <c r="D18" s="663"/>
      <c r="E18" s="663"/>
      <c r="F18" s="663"/>
      <c r="G18" s="665" t="s">
        <v>423</v>
      </c>
    </row>
    <row r="19" spans="1:7" ht="21">
      <c r="A19" s="660" t="s">
        <v>38</v>
      </c>
      <c r="B19" s="661" t="s">
        <v>39</v>
      </c>
      <c r="C19" s="662" t="s">
        <v>18</v>
      </c>
      <c r="D19" s="663">
        <v>300</v>
      </c>
      <c r="E19" s="663">
        <v>0</v>
      </c>
      <c r="F19" s="663">
        <v>16298869.77</v>
      </c>
      <c r="G19" s="665"/>
    </row>
    <row r="20" spans="1:7" ht="21">
      <c r="A20" s="660" t="s">
        <v>40</v>
      </c>
      <c r="B20" s="662" t="s">
        <v>670</v>
      </c>
      <c r="C20" s="662" t="s">
        <v>41</v>
      </c>
      <c r="D20" s="663">
        <v>0</v>
      </c>
      <c r="E20" s="663">
        <v>1499500</v>
      </c>
      <c r="F20" s="663">
        <v>14799369.77</v>
      </c>
      <c r="G20" s="665" t="s">
        <v>422</v>
      </c>
    </row>
    <row r="21" spans="1:7" ht="21.75" thickBot="1">
      <c r="A21" s="659"/>
      <c r="B21" s="665" t="s">
        <v>42</v>
      </c>
      <c r="C21" s="659"/>
      <c r="D21" s="663"/>
      <c r="E21" s="663"/>
      <c r="F21" s="663"/>
      <c r="G21" s="665" t="s">
        <v>423</v>
      </c>
    </row>
    <row r="22" spans="1:8" s="668" customFormat="1" ht="21">
      <c r="A22" s="660"/>
      <c r="B22" s="662"/>
      <c r="C22" s="662"/>
      <c r="D22" s="663"/>
      <c r="E22" s="663"/>
      <c r="F22" s="663"/>
      <c r="G22" s="659"/>
      <c r="H22" s="651"/>
    </row>
    <row r="23" spans="1:7" s="674" customFormat="1" ht="21">
      <c r="A23" s="669"/>
      <c r="B23" s="670" t="s">
        <v>728</v>
      </c>
      <c r="C23" s="671"/>
      <c r="D23" s="672">
        <v>0</v>
      </c>
      <c r="E23" s="672">
        <v>0</v>
      </c>
      <c r="F23" s="672">
        <v>14799369.77</v>
      </c>
      <c r="G23" s="673"/>
    </row>
    <row r="24" spans="1:8" s="679" customFormat="1" ht="21.75" thickBot="1">
      <c r="A24" s="675"/>
      <c r="B24" s="676"/>
      <c r="C24" s="675"/>
      <c r="D24" s="677"/>
      <c r="E24" s="677"/>
      <c r="F24" s="677"/>
      <c r="G24" s="676" t="s">
        <v>43</v>
      </c>
      <c r="H24" s="678"/>
    </row>
    <row r="25" spans="1:7" s="678" customFormat="1" ht="21">
      <c r="A25" s="680"/>
      <c r="B25" s="681"/>
      <c r="C25" s="680" t="s">
        <v>44</v>
      </c>
      <c r="D25" s="682"/>
      <c r="E25" s="682"/>
      <c r="F25" s="682"/>
      <c r="G25" s="681"/>
    </row>
    <row r="26" spans="1:7" ht="21">
      <c r="A26" s="650" t="s">
        <v>5</v>
      </c>
      <c r="B26" s="650"/>
      <c r="C26" s="650"/>
      <c r="D26" s="650"/>
      <c r="E26" s="650"/>
      <c r="F26" s="650"/>
      <c r="G26" s="650"/>
    </row>
    <row r="27" spans="1:7" ht="21.75" thickBot="1">
      <c r="A27" s="650" t="s">
        <v>6</v>
      </c>
      <c r="B27" s="650"/>
      <c r="C27" s="650"/>
      <c r="D27" s="650"/>
      <c r="E27" s="650"/>
      <c r="F27" s="650"/>
      <c r="G27" s="650" t="s">
        <v>7</v>
      </c>
    </row>
    <row r="28" spans="1:7" ht="21">
      <c r="A28" s="653" t="s">
        <v>8</v>
      </c>
      <c r="B28" s="653" t="s">
        <v>121</v>
      </c>
      <c r="C28" s="653" t="s">
        <v>9</v>
      </c>
      <c r="D28" s="653" t="s">
        <v>10</v>
      </c>
      <c r="E28" s="653" t="s">
        <v>756</v>
      </c>
      <c r="F28" s="653" t="s">
        <v>588</v>
      </c>
      <c r="G28" s="653" t="s">
        <v>650</v>
      </c>
    </row>
    <row r="29" spans="1:7" ht="21.75" thickBot="1">
      <c r="A29" s="654"/>
      <c r="B29" s="654"/>
      <c r="C29" s="654" t="s">
        <v>11</v>
      </c>
      <c r="D29" s="654"/>
      <c r="E29" s="654"/>
      <c r="F29" s="654"/>
      <c r="G29" s="654"/>
    </row>
    <row r="30" spans="1:7" ht="21">
      <c r="A30" s="659"/>
      <c r="B30" s="659"/>
      <c r="C30" s="659"/>
      <c r="D30" s="659"/>
      <c r="E30" s="659"/>
      <c r="F30" s="659"/>
      <c r="G30" s="659"/>
    </row>
    <row r="31" spans="1:8" s="279" customFormat="1" ht="21">
      <c r="A31" s="671" t="s">
        <v>45</v>
      </c>
      <c r="B31" s="670" t="s">
        <v>589</v>
      </c>
      <c r="C31" s="671"/>
      <c r="D31" s="672">
        <v>0</v>
      </c>
      <c r="E31" s="672">
        <v>0</v>
      </c>
      <c r="F31" s="672">
        <v>14799369.77</v>
      </c>
      <c r="G31" s="673"/>
      <c r="H31" s="674"/>
    </row>
    <row r="32" spans="1:7" ht="21">
      <c r="A32" s="660" t="s">
        <v>46</v>
      </c>
      <c r="B32" s="662" t="s">
        <v>670</v>
      </c>
      <c r="C32" s="662" t="s">
        <v>47</v>
      </c>
      <c r="D32" s="663">
        <v>0</v>
      </c>
      <c r="E32" s="663">
        <v>3298900</v>
      </c>
      <c r="F32" s="663">
        <v>11500469.77</v>
      </c>
      <c r="G32" s="665" t="s">
        <v>422</v>
      </c>
    </row>
    <row r="33" spans="1:7" ht="21">
      <c r="A33" s="659"/>
      <c r="B33" s="665" t="s">
        <v>48</v>
      </c>
      <c r="C33" s="659"/>
      <c r="D33" s="663"/>
      <c r="E33" s="663"/>
      <c r="F33" s="663"/>
      <c r="G33" s="665" t="s">
        <v>423</v>
      </c>
    </row>
    <row r="34" spans="1:7" ht="21">
      <c r="A34" s="683" t="s">
        <v>49</v>
      </c>
      <c r="B34" s="665" t="s">
        <v>52</v>
      </c>
      <c r="C34" s="684" t="s">
        <v>264</v>
      </c>
      <c r="D34" s="685">
        <v>6988569.69</v>
      </c>
      <c r="E34" s="685">
        <v>0</v>
      </c>
      <c r="F34" s="685">
        <v>18489039.46</v>
      </c>
      <c r="G34" s="686"/>
    </row>
    <row r="35" spans="1:7" ht="21">
      <c r="A35" s="683" t="s">
        <v>49</v>
      </c>
      <c r="B35" s="665" t="s">
        <v>53</v>
      </c>
      <c r="C35" s="684" t="s">
        <v>266</v>
      </c>
      <c r="D35" s="685">
        <v>0</v>
      </c>
      <c r="E35" s="685">
        <v>1747142.42</v>
      </c>
      <c r="F35" s="685">
        <v>16741897.04</v>
      </c>
      <c r="G35" s="686"/>
    </row>
    <row r="36" spans="1:7" ht="21">
      <c r="A36" s="683" t="s">
        <v>49</v>
      </c>
      <c r="B36" s="665" t="s">
        <v>50</v>
      </c>
      <c r="C36" s="684" t="s">
        <v>262</v>
      </c>
      <c r="D36" s="685">
        <v>127148</v>
      </c>
      <c r="E36" s="685">
        <v>0</v>
      </c>
      <c r="F36" s="685">
        <v>16869045.04</v>
      </c>
      <c r="G36" s="686"/>
    </row>
    <row r="37" spans="1:7" ht="21">
      <c r="A37" s="683" t="s">
        <v>49</v>
      </c>
      <c r="B37" s="665" t="s">
        <v>51</v>
      </c>
      <c r="C37" s="684" t="s">
        <v>263</v>
      </c>
      <c r="D37" s="685">
        <v>83000</v>
      </c>
      <c r="E37" s="685">
        <v>0</v>
      </c>
      <c r="F37" s="685">
        <v>16952045.04</v>
      </c>
      <c r="G37" s="686"/>
    </row>
    <row r="38" spans="1:7" ht="21">
      <c r="A38" s="683" t="s">
        <v>49</v>
      </c>
      <c r="B38" s="665" t="s">
        <v>261</v>
      </c>
      <c r="C38" s="684" t="s">
        <v>265</v>
      </c>
      <c r="D38" s="685">
        <v>0</v>
      </c>
      <c r="E38" s="685">
        <v>34069.33</v>
      </c>
      <c r="F38" s="685">
        <v>16917975.71</v>
      </c>
      <c r="G38" s="686"/>
    </row>
    <row r="39" spans="1:8" s="279" customFormat="1" ht="21">
      <c r="A39" s="687" t="s">
        <v>49</v>
      </c>
      <c r="B39" s="670" t="s">
        <v>728</v>
      </c>
      <c r="C39" s="688"/>
      <c r="D39" s="689">
        <v>0</v>
      </c>
      <c r="E39" s="689">
        <v>0</v>
      </c>
      <c r="F39" s="689">
        <v>16917975.71</v>
      </c>
      <c r="G39" s="689"/>
      <c r="H39" s="674"/>
    </row>
    <row r="40" spans="1:7" ht="21">
      <c r="A40" s="683"/>
      <c r="B40" s="665"/>
      <c r="C40" s="662"/>
      <c r="D40" s="685"/>
      <c r="E40" s="685"/>
      <c r="F40" s="685"/>
      <c r="G40" s="686"/>
    </row>
    <row r="41" spans="1:7" ht="21.75" thickBot="1">
      <c r="A41" s="683"/>
      <c r="B41" s="666"/>
      <c r="C41" s="516"/>
      <c r="D41" s="516"/>
      <c r="E41" s="516"/>
      <c r="F41" s="516"/>
      <c r="G41" s="561"/>
    </row>
    <row r="42" spans="1:7" ht="21.75" thickBot="1">
      <c r="A42" s="690"/>
      <c r="B42" s="691" t="s">
        <v>64</v>
      </c>
      <c r="C42" s="692"/>
      <c r="D42" s="692">
        <f>SUM(D6:D41)</f>
        <v>7712973.69</v>
      </c>
      <c r="E42" s="692">
        <f>SUM(E5:E41)</f>
        <v>12544727.75</v>
      </c>
      <c r="F42" s="692">
        <v>16952045.04</v>
      </c>
      <c r="G42" s="690"/>
    </row>
    <row r="43" spans="1:7" ht="21.75" thickTop="1">
      <c r="A43" s="650"/>
      <c r="B43" s="650"/>
      <c r="C43" s="650"/>
      <c r="D43" s="650"/>
      <c r="E43" s="650"/>
      <c r="F43" s="650"/>
      <c r="G43" s="650"/>
    </row>
    <row r="44" spans="1:7" ht="21">
      <c r="A44" s="650"/>
      <c r="B44" s="650"/>
      <c r="C44" s="650"/>
      <c r="D44" s="650"/>
      <c r="E44" s="650"/>
      <c r="F44" s="650"/>
      <c r="G44" s="650"/>
    </row>
    <row r="45" spans="1:7" ht="21">
      <c r="A45" s="650"/>
      <c r="B45" s="650"/>
      <c r="C45" s="650"/>
      <c r="D45" s="650"/>
      <c r="E45" s="650"/>
      <c r="F45" s="650"/>
      <c r="G45" s="650"/>
    </row>
    <row r="46" spans="1:7" ht="21">
      <c r="A46" s="650" t="s">
        <v>54</v>
      </c>
      <c r="B46" s="650"/>
      <c r="C46" s="650"/>
      <c r="D46" s="650"/>
      <c r="E46" s="650"/>
      <c r="F46" s="650"/>
      <c r="G46" s="650"/>
    </row>
    <row r="47" spans="1:7" ht="21">
      <c r="A47" s="650" t="s">
        <v>55</v>
      </c>
      <c r="B47" s="650"/>
      <c r="C47" s="650"/>
      <c r="D47" s="650"/>
      <c r="E47" s="650"/>
      <c r="F47" s="650"/>
      <c r="G47" s="650"/>
    </row>
    <row r="48" spans="1:7" ht="21">
      <c r="A48" s="650" t="s">
        <v>56</v>
      </c>
      <c r="B48" s="650"/>
      <c r="C48" s="650"/>
      <c r="D48" s="650"/>
      <c r="E48" s="650"/>
      <c r="F48" s="650"/>
      <c r="G48" s="650"/>
    </row>
    <row r="49" spans="1:7" ht="21">
      <c r="A49" s="650" t="s">
        <v>57</v>
      </c>
      <c r="B49" s="650"/>
      <c r="C49" s="650"/>
      <c r="D49" s="650"/>
      <c r="E49" s="650"/>
      <c r="F49" s="650"/>
      <c r="G49" s="650"/>
    </row>
  </sheetData>
  <printOptions/>
  <pageMargins left="0.53" right="0.31" top="0.92" bottom="0.61" header="0.5" footer="0.5"/>
  <pageSetup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21.75"/>
  <cols>
    <col min="1" max="1" width="4.140625" style="113" customWidth="1"/>
    <col min="2" max="2" width="9.140625" style="113" hidden="1" customWidth="1"/>
    <col min="3" max="3" width="3.421875" style="118" customWidth="1"/>
    <col min="4" max="4" width="72.00390625" style="108" customWidth="1"/>
    <col min="5" max="5" width="61.140625" style="113" customWidth="1"/>
    <col min="6" max="7" width="9.140625" style="113" hidden="1" customWidth="1"/>
    <col min="8" max="16384" width="9.140625" style="113" customWidth="1"/>
  </cols>
  <sheetData>
    <row r="1" spans="1:4" s="121" customFormat="1" ht="34.5">
      <c r="A1" s="119" t="s">
        <v>415</v>
      </c>
      <c r="B1" s="119"/>
      <c r="C1" s="120"/>
      <c r="D1" s="122"/>
    </row>
    <row r="2" spans="1:4" s="121" customFormat="1" ht="34.5">
      <c r="A2" s="119" t="s">
        <v>506</v>
      </c>
      <c r="B2" s="119"/>
      <c r="C2" s="120"/>
      <c r="D2" s="122"/>
    </row>
    <row r="3" spans="1:5" ht="23.25">
      <c r="A3" s="109" t="s">
        <v>135</v>
      </c>
      <c r="B3" s="110" t="s">
        <v>723</v>
      </c>
      <c r="C3" s="111"/>
      <c r="D3" s="110" t="s">
        <v>507</v>
      </c>
      <c r="E3" s="112"/>
    </row>
    <row r="4" spans="1:5" s="172" customFormat="1" ht="23.25">
      <c r="A4" s="961"/>
      <c r="B4" s="914"/>
      <c r="C4" s="962" t="s">
        <v>204</v>
      </c>
      <c r="D4" s="914" t="s">
        <v>69</v>
      </c>
      <c r="E4" s="169"/>
    </row>
    <row r="5" spans="1:5" s="172" customFormat="1" ht="23.25">
      <c r="A5" s="914"/>
      <c r="B5" s="914" t="s">
        <v>723</v>
      </c>
      <c r="C5" s="962" t="s">
        <v>114</v>
      </c>
      <c r="D5" s="914" t="s">
        <v>843</v>
      </c>
      <c r="E5" s="169"/>
    </row>
    <row r="6" spans="1:5" s="172" customFormat="1" ht="23.25">
      <c r="A6" s="961"/>
      <c r="B6" s="914"/>
      <c r="C6" s="962" t="s">
        <v>115</v>
      </c>
      <c r="D6" s="914" t="s">
        <v>212</v>
      </c>
      <c r="E6" s="169"/>
    </row>
    <row r="7" spans="1:5" ht="23.25">
      <c r="A7" s="109" t="s">
        <v>136</v>
      </c>
      <c r="B7" s="110" t="s">
        <v>723</v>
      </c>
      <c r="C7" s="111"/>
      <c r="D7" s="110" t="s">
        <v>73</v>
      </c>
      <c r="E7" s="112"/>
    </row>
    <row r="8" spans="1:5" s="172" customFormat="1" ht="23.25">
      <c r="A8" s="914"/>
      <c r="B8" s="914" t="s">
        <v>723</v>
      </c>
      <c r="C8" s="962" t="s">
        <v>74</v>
      </c>
      <c r="D8" s="914" t="s">
        <v>843</v>
      </c>
      <c r="E8" s="169"/>
    </row>
    <row r="9" spans="1:5" s="172" customFormat="1" ht="23.25">
      <c r="A9" s="961"/>
      <c r="B9" s="914"/>
      <c r="C9" s="962" t="s">
        <v>75</v>
      </c>
      <c r="D9" s="914" t="s">
        <v>212</v>
      </c>
      <c r="E9" s="169"/>
    </row>
    <row r="10" spans="1:5" ht="23.25">
      <c r="A10" s="109" t="s">
        <v>137</v>
      </c>
      <c r="B10" s="110" t="s">
        <v>723</v>
      </c>
      <c r="C10" s="111"/>
      <c r="D10" s="110" t="s">
        <v>77</v>
      </c>
      <c r="E10" s="112"/>
    </row>
    <row r="11" spans="1:5" ht="23.25">
      <c r="A11" s="109" t="s">
        <v>138</v>
      </c>
      <c r="B11" s="110" t="s">
        <v>723</v>
      </c>
      <c r="C11" s="111"/>
      <c r="D11" s="110" t="s">
        <v>76</v>
      </c>
      <c r="E11" s="112"/>
    </row>
    <row r="12" spans="1:5" ht="23.25">
      <c r="A12" s="109" t="s">
        <v>139</v>
      </c>
      <c r="B12" s="110"/>
      <c r="C12" s="111"/>
      <c r="D12" s="110" t="s">
        <v>78</v>
      </c>
      <c r="E12" s="112"/>
    </row>
    <row r="13" spans="1:5" ht="23.25">
      <c r="A13" s="109" t="s">
        <v>140</v>
      </c>
      <c r="B13" s="110" t="s">
        <v>723</v>
      </c>
      <c r="C13" s="111"/>
      <c r="D13" s="110" t="s">
        <v>79</v>
      </c>
      <c r="E13" s="112"/>
    </row>
    <row r="14" spans="1:5" s="172" customFormat="1" ht="23.25">
      <c r="A14" s="961"/>
      <c r="B14" s="914" t="s">
        <v>723</v>
      </c>
      <c r="C14" s="962" t="s">
        <v>759</v>
      </c>
      <c r="D14" s="914" t="s">
        <v>778</v>
      </c>
      <c r="E14" s="169"/>
    </row>
    <row r="15" spans="1:5" s="172" customFormat="1" ht="23.25">
      <c r="A15" s="961"/>
      <c r="B15" s="914" t="s">
        <v>723</v>
      </c>
      <c r="C15" s="962" t="s">
        <v>80</v>
      </c>
      <c r="D15" s="914" t="s">
        <v>81</v>
      </c>
      <c r="E15" s="169"/>
    </row>
    <row r="16" spans="1:5" s="172" customFormat="1" ht="23.25">
      <c r="A16" s="961"/>
      <c r="B16" s="914"/>
      <c r="C16" s="962" t="s">
        <v>109</v>
      </c>
      <c r="D16" s="914" t="s">
        <v>777</v>
      </c>
      <c r="E16" s="169"/>
    </row>
    <row r="17" spans="1:5" s="172" customFormat="1" ht="23.25">
      <c r="A17" s="961"/>
      <c r="B17" s="914"/>
      <c r="C17" s="962" t="s">
        <v>110</v>
      </c>
      <c r="D17" s="914" t="s">
        <v>411</v>
      </c>
      <c r="E17" s="169"/>
    </row>
    <row r="18" spans="1:5" s="172" customFormat="1" ht="23.25">
      <c r="A18" s="961"/>
      <c r="B18" s="914"/>
      <c r="C18" s="962" t="s">
        <v>111</v>
      </c>
      <c r="D18" s="914" t="s">
        <v>412</v>
      </c>
      <c r="E18" s="169"/>
    </row>
    <row r="19" spans="1:5" s="172" customFormat="1" ht="23.25">
      <c r="A19" s="961"/>
      <c r="B19" s="914"/>
      <c r="C19" s="962" t="s">
        <v>112</v>
      </c>
      <c r="D19" s="914" t="s">
        <v>413</v>
      </c>
      <c r="E19" s="169"/>
    </row>
    <row r="20" spans="1:5" s="172" customFormat="1" ht="23.25">
      <c r="A20" s="961"/>
      <c r="B20" s="914"/>
      <c r="C20" s="962" t="s">
        <v>113</v>
      </c>
      <c r="D20" s="914" t="s">
        <v>414</v>
      </c>
      <c r="E20" s="169"/>
    </row>
    <row r="21" spans="1:5" s="172" customFormat="1" ht="23.25">
      <c r="A21" s="961"/>
      <c r="B21" s="914"/>
      <c r="C21" s="962" t="s">
        <v>82</v>
      </c>
      <c r="D21" s="914" t="s">
        <v>83</v>
      </c>
      <c r="E21" s="169"/>
    </row>
    <row r="22" spans="1:5" ht="23.25">
      <c r="A22" s="109" t="s">
        <v>85</v>
      </c>
      <c r="B22" s="110"/>
      <c r="C22" s="111"/>
      <c r="D22" s="110" t="s">
        <v>104</v>
      </c>
      <c r="E22" s="112"/>
    </row>
    <row r="23" spans="1:5" s="172" customFormat="1" ht="23.25">
      <c r="A23" s="961"/>
      <c r="B23" s="914"/>
      <c r="C23" s="962" t="s">
        <v>86</v>
      </c>
      <c r="D23" s="914" t="s">
        <v>213</v>
      </c>
      <c r="E23" s="169"/>
    </row>
    <row r="24" spans="1:5" ht="23.25">
      <c r="A24" s="109"/>
      <c r="B24" s="110"/>
      <c r="C24" s="962" t="s">
        <v>87</v>
      </c>
      <c r="D24" s="914" t="s">
        <v>89</v>
      </c>
      <c r="E24" s="112"/>
    </row>
    <row r="25" spans="1:5" ht="23.25">
      <c r="A25" s="109"/>
      <c r="B25" s="110"/>
      <c r="C25" s="962" t="s">
        <v>87</v>
      </c>
      <c r="D25" s="914" t="s">
        <v>88</v>
      </c>
      <c r="E25" s="112"/>
    </row>
    <row r="26" spans="1:5" ht="23.25">
      <c r="A26" s="109" t="s">
        <v>141</v>
      </c>
      <c r="B26" s="110"/>
      <c r="C26" s="111"/>
      <c r="D26" s="110" t="s">
        <v>90</v>
      </c>
      <c r="E26" s="112"/>
    </row>
    <row r="27" spans="1:5" ht="23.25">
      <c r="A27" s="109" t="s">
        <v>142</v>
      </c>
      <c r="B27" s="110"/>
      <c r="C27" s="111"/>
      <c r="D27" s="110" t="s">
        <v>91</v>
      </c>
      <c r="E27" s="112"/>
    </row>
    <row r="28" spans="1:5" ht="23.25">
      <c r="A28" s="109"/>
      <c r="B28" s="110"/>
      <c r="C28" s="111"/>
      <c r="D28" s="110"/>
      <c r="E28" s="112"/>
    </row>
    <row r="29" spans="1:5" ht="31.5">
      <c r="A29" s="114"/>
      <c r="B29" s="115" t="s">
        <v>723</v>
      </c>
      <c r="C29" s="116"/>
      <c r="D29" s="117"/>
      <c r="E29" s="112"/>
    </row>
    <row r="30" spans="1:5" ht="31.5">
      <c r="A30" s="114"/>
      <c r="B30" s="115" t="s">
        <v>723</v>
      </c>
      <c r="C30" s="116"/>
      <c r="D30" s="117"/>
      <c r="E30" s="112"/>
    </row>
    <row r="31" spans="1:5" ht="31.5">
      <c r="A31" s="114"/>
      <c r="B31" s="115" t="s">
        <v>723</v>
      </c>
      <c r="C31" s="116"/>
      <c r="D31" s="117"/>
      <c r="E31" s="112"/>
    </row>
    <row r="32" spans="1:5" ht="31.5">
      <c r="A32" s="114"/>
      <c r="B32" s="115"/>
      <c r="C32" s="116"/>
      <c r="D32" s="117"/>
      <c r="E32" s="112"/>
    </row>
    <row r="33" spans="1:4" ht="31.5">
      <c r="A33" s="114"/>
      <c r="B33" s="115" t="s">
        <v>723</v>
      </c>
      <c r="C33" s="116"/>
      <c r="D33" s="117"/>
    </row>
    <row r="34" spans="1:4" ht="31.5">
      <c r="A34" s="114"/>
      <c r="B34" s="115" t="s">
        <v>723</v>
      </c>
      <c r="C34" s="116"/>
      <c r="D34" s="117"/>
    </row>
    <row r="35" spans="1:4" ht="31.5">
      <c r="A35" s="114"/>
      <c r="B35" s="115" t="s">
        <v>723</v>
      </c>
      <c r="C35" s="116"/>
      <c r="D35" s="117"/>
    </row>
    <row r="36" spans="1:4" ht="31.5">
      <c r="A36" s="114"/>
      <c r="B36" s="115" t="s">
        <v>723</v>
      </c>
      <c r="C36" s="116"/>
      <c r="D36" s="117"/>
    </row>
    <row r="37" spans="1:4" ht="31.5">
      <c r="A37" s="114"/>
      <c r="B37" s="115" t="s">
        <v>723</v>
      </c>
      <c r="C37" s="116"/>
      <c r="D37" s="117"/>
    </row>
    <row r="38" spans="1:4" ht="31.5">
      <c r="A38" s="114"/>
      <c r="B38" s="115" t="s">
        <v>723</v>
      </c>
      <c r="C38" s="116"/>
      <c r="D38" s="117"/>
    </row>
    <row r="39" spans="1:4" ht="31.5">
      <c r="A39" s="114"/>
      <c r="B39" s="115"/>
      <c r="C39" s="116"/>
      <c r="D39" s="117"/>
    </row>
    <row r="40" spans="1:4" ht="31.5">
      <c r="A40" s="114"/>
      <c r="B40" s="115"/>
      <c r="C40" s="116"/>
      <c r="D40" s="117"/>
    </row>
    <row r="41" spans="1:4" ht="31.5">
      <c r="A41" s="115"/>
      <c r="B41" s="115"/>
      <c r="C41" s="116"/>
      <c r="D41" s="117"/>
    </row>
    <row r="42" spans="1:4" ht="31.5">
      <c r="A42" s="115"/>
      <c r="B42" s="115"/>
      <c r="C42" s="116"/>
      <c r="D42" s="117"/>
    </row>
    <row r="43" spans="1:4" ht="31.5">
      <c r="A43" s="115"/>
      <c r="B43" s="115"/>
      <c r="C43" s="116"/>
      <c r="D43" s="117"/>
    </row>
    <row r="44" spans="1:4" ht="31.5">
      <c r="A44" s="115"/>
      <c r="B44" s="115"/>
      <c r="C44" s="116"/>
      <c r="D44" s="117"/>
    </row>
    <row r="45" spans="1:4" ht="31.5">
      <c r="A45" s="115"/>
      <c r="B45" s="115"/>
      <c r="C45" s="116"/>
      <c r="D45" s="117"/>
    </row>
    <row r="46" spans="1:4" ht="31.5">
      <c r="A46" s="115"/>
      <c r="B46" s="115"/>
      <c r="C46" s="116"/>
      <c r="D46" s="117"/>
    </row>
    <row r="47" spans="1:4" ht="31.5">
      <c r="A47" s="115"/>
      <c r="B47" s="115"/>
      <c r="C47" s="116"/>
      <c r="D47" s="117"/>
    </row>
    <row r="48" spans="1:4" ht="31.5">
      <c r="A48" s="115"/>
      <c r="B48" s="115"/>
      <c r="C48" s="116"/>
      <c r="D48" s="117"/>
    </row>
    <row r="49" spans="1:4" ht="31.5">
      <c r="A49" s="115"/>
      <c r="B49" s="115"/>
      <c r="C49" s="116"/>
      <c r="D49" s="117"/>
    </row>
    <row r="50" spans="1:4" ht="31.5">
      <c r="A50" s="115"/>
      <c r="B50" s="115"/>
      <c r="C50" s="116"/>
      <c r="D50" s="117"/>
    </row>
    <row r="51" spans="1:4" ht="31.5">
      <c r="A51" s="115"/>
      <c r="B51" s="115"/>
      <c r="C51" s="116"/>
      <c r="D51" s="117"/>
    </row>
    <row r="52" spans="1:4" ht="31.5">
      <c r="A52" s="115"/>
      <c r="B52" s="115"/>
      <c r="C52" s="116"/>
      <c r="D52" s="117"/>
    </row>
    <row r="53" spans="1:4" ht="31.5">
      <c r="A53" s="115"/>
      <c r="B53" s="115"/>
      <c r="C53" s="116"/>
      <c r="D53" s="117"/>
    </row>
    <row r="54" spans="1:4" ht="31.5">
      <c r="A54" s="115"/>
      <c r="B54" s="115"/>
      <c r="C54" s="116"/>
      <c r="D54" s="117"/>
    </row>
    <row r="55" spans="1:4" ht="31.5">
      <c r="A55" s="115"/>
      <c r="B55" s="115"/>
      <c r="C55" s="116"/>
      <c r="D55" s="117"/>
    </row>
    <row r="56" spans="1:4" ht="31.5">
      <c r="A56" s="115"/>
      <c r="D56" s="117"/>
    </row>
    <row r="57" spans="1:4" ht="31.5">
      <c r="A57" s="115"/>
      <c r="D57" s="117"/>
    </row>
    <row r="58" spans="1:4" ht="31.5">
      <c r="A58" s="115"/>
      <c r="D58" s="117"/>
    </row>
    <row r="59" spans="1:4" ht="31.5">
      <c r="A59" s="115"/>
      <c r="D59" s="117"/>
    </row>
    <row r="60" spans="1:4" ht="31.5">
      <c r="A60" s="115"/>
      <c r="D60" s="117"/>
    </row>
    <row r="61" ht="31.5">
      <c r="A61" s="115"/>
    </row>
    <row r="62" ht="31.5">
      <c r="A62" s="115"/>
    </row>
    <row r="63" ht="31.5">
      <c r="A63" s="115"/>
    </row>
  </sheetData>
  <sheetProtection/>
  <printOptions/>
  <pageMargins left="1.17" right="1" top="0.72" bottom="0.6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3:A14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82.421875" style="4" customWidth="1"/>
    <col min="2" max="16384" width="9.140625" style="4" customWidth="1"/>
  </cols>
  <sheetData>
    <row r="2" ht="230.25" customHeight="1"/>
    <row r="3" ht="51.75">
      <c r="A3" s="5" t="s">
        <v>770</v>
      </c>
    </row>
    <row r="4" ht="51.75">
      <c r="A4" s="5" t="s">
        <v>771</v>
      </c>
    </row>
    <row r="5" ht="51.75">
      <c r="A5" s="5" t="s">
        <v>772</v>
      </c>
    </row>
    <row r="6" ht="51.75">
      <c r="A6" s="5" t="s">
        <v>852</v>
      </c>
    </row>
    <row r="7" ht="51.75">
      <c r="A7" s="5" t="s">
        <v>773</v>
      </c>
    </row>
    <row r="8" ht="51.75">
      <c r="A8" s="5" t="s">
        <v>774</v>
      </c>
    </row>
    <row r="9" ht="51.75">
      <c r="A9" s="5" t="s">
        <v>775</v>
      </c>
    </row>
    <row r="14" ht="51.75">
      <c r="A14" s="5" t="s">
        <v>190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view="pageBreakPreview" zoomScaleSheetLayoutView="100" zoomScalePageLayoutView="0" workbookViewId="0" topLeftCell="A1">
      <selection activeCell="C78" sqref="C78"/>
    </sheetView>
  </sheetViews>
  <sheetFormatPr defaultColWidth="14.00390625" defaultRowHeight="21.75"/>
  <cols>
    <col min="1" max="1" width="51.00390625" style="68" customWidth="1"/>
    <col min="2" max="2" width="7.140625" style="68" customWidth="1"/>
    <col min="3" max="3" width="16.00390625" style="68" customWidth="1"/>
    <col min="4" max="4" width="16.140625" style="68" customWidth="1"/>
    <col min="5" max="14" width="14.00390625" style="124" customWidth="1"/>
    <col min="15" max="16384" width="14.00390625" style="68" customWidth="1"/>
  </cols>
  <sheetData>
    <row r="1" ht="21">
      <c r="A1" s="68" t="s">
        <v>72</v>
      </c>
    </row>
    <row r="2" ht="21">
      <c r="A2" s="68" t="s">
        <v>508</v>
      </c>
    </row>
    <row r="3" ht="21.75" thickBot="1">
      <c r="A3" s="68" t="s">
        <v>71</v>
      </c>
    </row>
    <row r="4" spans="1:4" ht="21">
      <c r="A4" s="70" t="s">
        <v>121</v>
      </c>
      <c r="B4" s="70" t="s">
        <v>622</v>
      </c>
      <c r="C4" s="70" t="s">
        <v>878</v>
      </c>
      <c r="D4" s="70" t="s">
        <v>623</v>
      </c>
    </row>
    <row r="5" spans="1:4" ht="21.75" thickBot="1">
      <c r="A5" s="72"/>
      <c r="B5" s="72" t="s">
        <v>118</v>
      </c>
      <c r="C5" s="72" t="s">
        <v>599</v>
      </c>
      <c r="D5" s="72"/>
    </row>
    <row r="6" spans="1:4" ht="21">
      <c r="A6" s="509" t="s">
        <v>599</v>
      </c>
      <c r="B6" s="512"/>
      <c r="C6" s="512"/>
      <c r="D6" s="512"/>
    </row>
    <row r="7" spans="1:4" ht="21">
      <c r="A7" s="203" t="s">
        <v>624</v>
      </c>
      <c r="B7" s="470"/>
      <c r="C7" s="470"/>
      <c r="D7" s="470"/>
    </row>
    <row r="8" spans="1:4" ht="21">
      <c r="A8" s="203" t="s">
        <v>625</v>
      </c>
      <c r="B8" s="514">
        <v>411000</v>
      </c>
      <c r="C8" s="470"/>
      <c r="D8" s="470"/>
    </row>
    <row r="9" spans="1:4" ht="21">
      <c r="A9" s="470" t="s">
        <v>626</v>
      </c>
      <c r="B9" s="471">
        <v>411001</v>
      </c>
      <c r="C9" s="356">
        <v>11000</v>
      </c>
      <c r="D9" s="356">
        <v>18920.3</v>
      </c>
    </row>
    <row r="10" spans="1:4" ht="21">
      <c r="A10" s="470" t="s">
        <v>627</v>
      </c>
      <c r="B10" s="471">
        <v>411002</v>
      </c>
      <c r="C10" s="356">
        <v>25000</v>
      </c>
      <c r="D10" s="356">
        <v>101527.71</v>
      </c>
    </row>
    <row r="11" spans="1:4" ht="21.75" thickBot="1">
      <c r="A11" s="609"/>
      <c r="B11" s="610"/>
      <c r="C11" s="611"/>
      <c r="D11" s="611"/>
    </row>
    <row r="12" spans="1:14" s="69" customFormat="1" ht="21.75" thickBot="1">
      <c r="A12" s="99" t="s">
        <v>325</v>
      </c>
      <c r="B12" s="98"/>
      <c r="C12" s="82">
        <f>SUM(C9:C11)</f>
        <v>36000</v>
      </c>
      <c r="D12" s="82">
        <f>SUM(D9:D11)</f>
        <v>120448.01000000001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</row>
    <row r="13" spans="1:4" ht="21">
      <c r="A13" s="628" t="s">
        <v>628</v>
      </c>
      <c r="B13" s="544">
        <v>412000</v>
      </c>
      <c r="C13" s="377"/>
      <c r="D13" s="377"/>
    </row>
    <row r="14" spans="1:4" ht="21">
      <c r="A14" s="470" t="s">
        <v>859</v>
      </c>
      <c r="B14" s="471">
        <v>412199</v>
      </c>
      <c r="C14" s="356">
        <v>1000</v>
      </c>
      <c r="D14" s="356">
        <v>290</v>
      </c>
    </row>
    <row r="15" spans="1:4" ht="21.75" thickBot="1">
      <c r="A15" s="614" t="s">
        <v>3</v>
      </c>
      <c r="B15" s="615"/>
      <c r="C15" s="616">
        <v>1000</v>
      </c>
      <c r="D15" s="616">
        <v>62190</v>
      </c>
    </row>
    <row r="16" spans="1:14" s="69" customFormat="1" ht="21.75" thickBot="1">
      <c r="A16" s="99" t="s">
        <v>325</v>
      </c>
      <c r="B16" s="98"/>
      <c r="C16" s="82">
        <f>SUM(C14:C15)</f>
        <v>2000</v>
      </c>
      <c r="D16" s="82">
        <f>SUM(D14:D15)</f>
        <v>62480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4" ht="21">
      <c r="A17" s="618" t="s">
        <v>629</v>
      </c>
      <c r="B17" s="620">
        <v>413000</v>
      </c>
      <c r="C17" s="621"/>
      <c r="D17" s="621"/>
    </row>
    <row r="18" spans="1:4" ht="21.75" thickBot="1">
      <c r="A18" s="357" t="s">
        <v>630</v>
      </c>
      <c r="B18" s="472">
        <v>413003</v>
      </c>
      <c r="C18" s="358">
        <v>300000</v>
      </c>
      <c r="D18" s="358">
        <v>412725.97</v>
      </c>
    </row>
    <row r="19" spans="1:14" s="69" customFormat="1" ht="21.75" thickBot="1">
      <c r="A19" s="99" t="s">
        <v>325</v>
      </c>
      <c r="B19" s="98"/>
      <c r="C19" s="82">
        <f>SUM(C18:C18)</f>
        <v>300000</v>
      </c>
      <c r="D19" s="82">
        <f>SUM(D18)</f>
        <v>412725.97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spans="1:4" ht="21">
      <c r="A20" s="618" t="s">
        <v>631</v>
      </c>
      <c r="B20" s="620">
        <v>415000</v>
      </c>
      <c r="C20" s="621"/>
      <c r="D20" s="621"/>
    </row>
    <row r="21" spans="1:4" ht="21">
      <c r="A21" s="470" t="s">
        <v>632</v>
      </c>
      <c r="B21" s="471">
        <v>415004</v>
      </c>
      <c r="C21" s="356">
        <v>10000</v>
      </c>
      <c r="D21" s="356">
        <v>0</v>
      </c>
    </row>
    <row r="22" spans="1:4" ht="21.75" thickBot="1">
      <c r="A22" s="614" t="s">
        <v>633</v>
      </c>
      <c r="B22" s="615">
        <v>415999</v>
      </c>
      <c r="C22" s="616">
        <v>1000</v>
      </c>
      <c r="D22" s="616">
        <v>16700</v>
      </c>
    </row>
    <row r="23" spans="1:14" s="69" customFormat="1" ht="21.75" thickBot="1">
      <c r="A23" s="99" t="s">
        <v>325</v>
      </c>
      <c r="B23" s="98"/>
      <c r="C23" s="82">
        <f>SUM(C21:C22)</f>
        <v>11000</v>
      </c>
      <c r="D23" s="82">
        <f>SUM(D21:D22)</f>
        <v>16700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4" ht="21">
      <c r="A24" s="618" t="s">
        <v>634</v>
      </c>
      <c r="B24" s="620">
        <v>421000</v>
      </c>
      <c r="C24" s="621"/>
      <c r="D24" s="621"/>
    </row>
    <row r="25" spans="1:4" ht="21">
      <c r="A25" s="470" t="s">
        <v>635</v>
      </c>
      <c r="B25" s="514">
        <v>421006</v>
      </c>
      <c r="C25" s="356">
        <v>800000</v>
      </c>
      <c r="D25" s="356">
        <v>928963.84</v>
      </c>
    </row>
    <row r="26" spans="1:4" ht="21">
      <c r="A26" s="470" t="s">
        <v>636</v>
      </c>
      <c r="B26" s="514">
        <v>421007</v>
      </c>
      <c r="C26" s="356">
        <v>1850000</v>
      </c>
      <c r="D26" s="356">
        <v>2030954.83</v>
      </c>
    </row>
    <row r="27" spans="1:4" ht="21">
      <c r="A27" s="470" t="s">
        <v>637</v>
      </c>
      <c r="B27" s="514">
        <v>421002</v>
      </c>
      <c r="C27" s="356">
        <v>6545800</v>
      </c>
      <c r="D27" s="356">
        <v>8962471.98</v>
      </c>
    </row>
    <row r="28" spans="1:4" ht="21">
      <c r="A28" s="470" t="s">
        <v>147</v>
      </c>
      <c r="B28" s="514">
        <v>421004</v>
      </c>
      <c r="C28" s="356">
        <v>1400000</v>
      </c>
      <c r="D28" s="356">
        <v>2057236.26</v>
      </c>
    </row>
    <row r="29" spans="1:4" ht="21">
      <c r="A29" s="470" t="s">
        <v>149</v>
      </c>
      <c r="B29" s="514">
        <v>421015</v>
      </c>
      <c r="C29" s="356">
        <v>1000</v>
      </c>
      <c r="D29" s="356">
        <v>908</v>
      </c>
    </row>
    <row r="30" spans="1:4" ht="21">
      <c r="A30" s="470" t="s">
        <v>132</v>
      </c>
      <c r="B30" s="514"/>
      <c r="C30" s="356"/>
      <c r="D30" s="356"/>
    </row>
    <row r="31" spans="1:4" ht="21">
      <c r="A31" s="470" t="s">
        <v>188</v>
      </c>
      <c r="B31" s="514">
        <v>421012</v>
      </c>
      <c r="C31" s="356">
        <v>40000</v>
      </c>
      <c r="D31" s="356">
        <v>29631.32</v>
      </c>
    </row>
    <row r="32" spans="1:4" ht="21">
      <c r="A32" s="470" t="s">
        <v>189</v>
      </c>
      <c r="B32" s="514">
        <v>421013</v>
      </c>
      <c r="C32" s="356">
        <v>50000</v>
      </c>
      <c r="D32" s="356">
        <v>83321.43</v>
      </c>
    </row>
    <row r="33" spans="1:4" ht="21.75" thickBot="1">
      <c r="A33" s="614" t="s">
        <v>150</v>
      </c>
      <c r="B33" s="623">
        <v>421005</v>
      </c>
      <c r="C33" s="616">
        <v>10000</v>
      </c>
      <c r="D33" s="616">
        <v>22780.34</v>
      </c>
    </row>
    <row r="34" spans="1:14" s="183" customFormat="1" ht="21.75" thickBot="1">
      <c r="A34" s="266" t="s">
        <v>885</v>
      </c>
      <c r="B34" s="264"/>
      <c r="C34" s="195">
        <f>+C25+C26+C27+C28+C29+C30+C31+C32+C33</f>
        <v>10696800</v>
      </c>
      <c r="D34" s="195">
        <f>+D25+D26+D27+D28+D29+D30+D31+D32+D33</f>
        <v>14116268</v>
      </c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1:14" s="69" customFormat="1" ht="21.75" thickBot="1">
      <c r="A35" s="99" t="s">
        <v>455</v>
      </c>
      <c r="C35" s="83">
        <f>+C12+C16+C19+C23+C34</f>
        <v>11045800</v>
      </c>
      <c r="D35" s="82">
        <f>+D12+D16+D19+D23+D34</f>
        <v>14728621.98</v>
      </c>
      <c r="E35" s="242"/>
      <c r="F35" s="124"/>
      <c r="G35" s="124"/>
      <c r="H35" s="124"/>
      <c r="I35" s="124"/>
      <c r="J35" s="124"/>
      <c r="K35" s="124"/>
      <c r="L35" s="124"/>
      <c r="M35" s="124"/>
      <c r="N35" s="182"/>
    </row>
    <row r="36" spans="1:4" s="124" customFormat="1" ht="21.75" thickBot="1">
      <c r="A36" s="811"/>
      <c r="B36" s="812"/>
      <c r="C36" s="813"/>
      <c r="D36" s="814"/>
    </row>
    <row r="37" spans="1:4" s="634" customFormat="1" ht="21">
      <c r="A37" s="629"/>
      <c r="B37" s="630"/>
      <c r="C37" s="631"/>
      <c r="D37" s="632"/>
    </row>
    <row r="38" spans="1:4" s="634" customFormat="1" ht="21">
      <c r="A38" s="635"/>
      <c r="C38" s="636" t="s">
        <v>60</v>
      </c>
      <c r="D38" s="271"/>
    </row>
    <row r="39" spans="1:4" s="124" customFormat="1" ht="21.75" thickBot="1">
      <c r="A39" s="241"/>
      <c r="B39" s="200"/>
      <c r="C39" s="269"/>
      <c r="D39" s="201"/>
    </row>
    <row r="40" spans="1:4" ht="21">
      <c r="A40" s="70" t="s">
        <v>121</v>
      </c>
      <c r="B40" s="70" t="s">
        <v>622</v>
      </c>
      <c r="C40" s="70" t="s">
        <v>878</v>
      </c>
      <c r="D40" s="70" t="s">
        <v>623</v>
      </c>
    </row>
    <row r="41" spans="1:4" ht="21.75" thickBot="1">
      <c r="A41" s="72"/>
      <c r="B41" s="72" t="s">
        <v>118</v>
      </c>
      <c r="C41" s="72" t="s">
        <v>599</v>
      </c>
      <c r="D41" s="72"/>
    </row>
    <row r="42" spans="1:4" ht="21">
      <c r="A42" s="619" t="s">
        <v>381</v>
      </c>
      <c r="B42" s="620" t="s">
        <v>373</v>
      </c>
      <c r="C42" s="619"/>
      <c r="D42" s="619"/>
    </row>
    <row r="43" spans="1:4" ht="21">
      <c r="A43" s="470" t="s">
        <v>456</v>
      </c>
      <c r="B43" s="470"/>
      <c r="C43" s="356">
        <v>13908200</v>
      </c>
      <c r="D43" s="356">
        <v>8157021</v>
      </c>
    </row>
    <row r="44" spans="1:4" ht="21.75" thickBot="1">
      <c r="A44" s="624" t="s">
        <v>457</v>
      </c>
      <c r="B44" s="624"/>
      <c r="C44" s="625"/>
      <c r="D44" s="625"/>
    </row>
    <row r="45" spans="1:14" s="69" customFormat="1" ht="21.75" thickBot="1">
      <c r="A45" s="99" t="s">
        <v>885</v>
      </c>
      <c r="C45" s="82">
        <f>SUM(C43:C44)</f>
        <v>13908200</v>
      </c>
      <c r="D45" s="82">
        <f>SUM(D43:D44)</f>
        <v>8157021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</row>
    <row r="46" spans="1:14" s="69" customFormat="1" ht="21.75" thickBot="1">
      <c r="A46" s="99" t="s">
        <v>458</v>
      </c>
      <c r="C46" s="82">
        <f>+C35+C45</f>
        <v>24954000</v>
      </c>
      <c r="D46" s="82">
        <f>+D35+D45</f>
        <v>22885642.98</v>
      </c>
      <c r="E46" s="124"/>
      <c r="F46" s="124"/>
      <c r="G46" s="124"/>
      <c r="H46" s="124"/>
      <c r="I46" s="124"/>
      <c r="J46" s="124"/>
      <c r="K46" s="124"/>
      <c r="L46" s="124"/>
      <c r="M46" s="124"/>
      <c r="N46" s="124"/>
    </row>
    <row r="47" spans="1:4" ht="21">
      <c r="A47" s="512" t="s">
        <v>326</v>
      </c>
      <c r="B47" s="626">
        <v>441000</v>
      </c>
      <c r="C47" s="512"/>
      <c r="D47" s="512"/>
    </row>
    <row r="48" spans="1:4" ht="21">
      <c r="A48" s="815" t="s">
        <v>301</v>
      </c>
      <c r="B48" s="822">
        <v>441002</v>
      </c>
      <c r="C48" s="821"/>
      <c r="D48" s="823">
        <f>+D49+D50+D51+D52+D53+D54+D55+D56+D57+D58+D59+D60</f>
        <v>7502272</v>
      </c>
    </row>
    <row r="49" spans="1:4" ht="21">
      <c r="A49" s="333" t="s">
        <v>820</v>
      </c>
      <c r="B49" s="514"/>
      <c r="C49" s="356">
        <v>0</v>
      </c>
      <c r="D49" s="348">
        <v>3370800</v>
      </c>
    </row>
    <row r="50" spans="1:4" ht="21">
      <c r="A50" s="333" t="s">
        <v>821</v>
      </c>
      <c r="B50" s="514"/>
      <c r="C50" s="356">
        <v>0</v>
      </c>
      <c r="D50" s="348">
        <v>654000</v>
      </c>
    </row>
    <row r="51" spans="1:4" ht="21">
      <c r="A51" s="340" t="s">
        <v>819</v>
      </c>
      <c r="B51" s="514"/>
      <c r="C51" s="356">
        <v>0</v>
      </c>
      <c r="D51" s="348">
        <v>17784</v>
      </c>
    </row>
    <row r="52" spans="1:4" ht="21">
      <c r="A52" s="333" t="s">
        <v>170</v>
      </c>
      <c r="B52" s="514"/>
      <c r="C52" s="356">
        <v>0</v>
      </c>
      <c r="D52" s="348">
        <v>351840</v>
      </c>
    </row>
    <row r="53" spans="1:4" ht="21">
      <c r="A53" s="333" t="s">
        <v>823</v>
      </c>
      <c r="B53" s="514"/>
      <c r="C53" s="356">
        <v>0</v>
      </c>
      <c r="D53" s="348">
        <v>90000</v>
      </c>
    </row>
    <row r="54" spans="1:4" ht="21">
      <c r="A54" s="333" t="s">
        <v>822</v>
      </c>
      <c r="B54" s="514"/>
      <c r="C54" s="356">
        <v>0</v>
      </c>
      <c r="D54" s="348">
        <v>117944</v>
      </c>
    </row>
    <row r="55" spans="1:4" ht="21">
      <c r="A55" s="333" t="s">
        <v>171</v>
      </c>
      <c r="B55" s="514"/>
      <c r="C55" s="356">
        <v>0</v>
      </c>
      <c r="D55" s="348">
        <v>416404</v>
      </c>
    </row>
    <row r="56" spans="1:4" ht="21">
      <c r="A56" s="339" t="s">
        <v>177</v>
      </c>
      <c r="B56" s="514"/>
      <c r="C56" s="356"/>
      <c r="D56" s="348">
        <v>153000</v>
      </c>
    </row>
    <row r="57" spans="1:4" ht="21">
      <c r="A57" s="339" t="s">
        <v>175</v>
      </c>
      <c r="B57" s="514"/>
      <c r="C57" s="356"/>
      <c r="D57" s="348">
        <v>25000</v>
      </c>
    </row>
    <row r="58" spans="1:4" ht="21.75" thickBot="1">
      <c r="A58" s="339" t="s">
        <v>172</v>
      </c>
      <c r="B58" s="514"/>
      <c r="C58" s="356"/>
      <c r="D58" s="348">
        <v>105000</v>
      </c>
    </row>
    <row r="59" spans="1:14" s="69" customFormat="1" ht="21.75" thickBot="1">
      <c r="A59" s="339" t="s">
        <v>181</v>
      </c>
      <c r="B59" s="514"/>
      <c r="C59" s="356"/>
      <c r="D59" s="348">
        <v>37500</v>
      </c>
      <c r="E59" s="124"/>
      <c r="F59" s="124"/>
      <c r="G59" s="124"/>
      <c r="H59" s="124"/>
      <c r="I59" s="124"/>
      <c r="J59" s="124"/>
      <c r="K59" s="124"/>
      <c r="L59" s="124"/>
      <c r="M59" s="124"/>
      <c r="N59" s="124"/>
    </row>
    <row r="60" spans="1:14" s="69" customFormat="1" ht="21.75" thickBot="1">
      <c r="A60" s="339" t="s">
        <v>179</v>
      </c>
      <c r="B60" s="514"/>
      <c r="C60" s="356"/>
      <c r="D60" s="809">
        <v>2163000</v>
      </c>
      <c r="E60" s="124"/>
      <c r="F60" s="124"/>
      <c r="G60" s="124"/>
      <c r="H60" s="124"/>
      <c r="I60" s="124"/>
      <c r="J60" s="124"/>
      <c r="K60" s="124"/>
      <c r="L60" s="124"/>
      <c r="M60" s="124"/>
      <c r="N60" s="124"/>
    </row>
    <row r="61" spans="1:4" s="124" customFormat="1" ht="22.5" thickBot="1" thickTop="1">
      <c r="A61" s="815" t="s">
        <v>303</v>
      </c>
      <c r="B61" s="818"/>
      <c r="C61" s="819"/>
      <c r="D61" s="820">
        <f>+D62</f>
        <v>50000</v>
      </c>
    </row>
    <row r="62" spans="1:4" ht="21.75" thickTop="1">
      <c r="A62" s="340" t="s">
        <v>178</v>
      </c>
      <c r="B62" s="514"/>
      <c r="C62" s="356"/>
      <c r="D62" s="810">
        <v>50000</v>
      </c>
    </row>
    <row r="63" spans="1:4" ht="21.75" thickBot="1">
      <c r="A63" s="817"/>
      <c r="B63" s="514"/>
      <c r="C63" s="356"/>
      <c r="D63" s="774"/>
    </row>
    <row r="64" spans="1:4" ht="22.5" thickBot="1" thickTop="1">
      <c r="A64" s="816" t="s">
        <v>302</v>
      </c>
      <c r="B64" s="818"/>
      <c r="C64" s="819"/>
      <c r="D64" s="820">
        <f>+D65+D66+D67</f>
        <v>43850</v>
      </c>
    </row>
    <row r="65" spans="1:4" ht="21.75" thickTop="1">
      <c r="A65" s="339" t="s">
        <v>173</v>
      </c>
      <c r="B65" s="514"/>
      <c r="C65" s="356"/>
      <c r="D65" s="810">
        <v>3000</v>
      </c>
    </row>
    <row r="66" spans="1:4" ht="21">
      <c r="A66" s="339" t="s">
        <v>174</v>
      </c>
      <c r="B66" s="514"/>
      <c r="C66" s="356">
        <v>0</v>
      </c>
      <c r="D66" s="348">
        <v>20850</v>
      </c>
    </row>
    <row r="67" spans="1:4" ht="21">
      <c r="A67" s="339" t="s">
        <v>176</v>
      </c>
      <c r="B67" s="514"/>
      <c r="C67" s="356"/>
      <c r="D67" s="348">
        <v>20000</v>
      </c>
    </row>
    <row r="68" spans="1:4" ht="21.75" thickBot="1">
      <c r="A68" s="515"/>
      <c r="B68" s="438"/>
      <c r="C68" s="516"/>
      <c r="D68" s="516"/>
    </row>
    <row r="69" spans="1:4" ht="21.75" thickBot="1">
      <c r="A69" s="99" t="s">
        <v>304</v>
      </c>
      <c r="B69" s="69"/>
      <c r="C69" s="82">
        <f>SUM(C65:C66)</f>
        <v>0</v>
      </c>
      <c r="D69" s="82">
        <f>+D48+D61+D64</f>
        <v>7596122</v>
      </c>
    </row>
    <row r="70" spans="1:4" ht="21.75" thickBot="1">
      <c r="A70" s="99" t="s">
        <v>885</v>
      </c>
      <c r="B70" s="69"/>
      <c r="C70" s="82">
        <f>+C46+C69</f>
        <v>24954000</v>
      </c>
      <c r="D70" s="82">
        <f>+D46+D69</f>
        <v>30481764.98</v>
      </c>
    </row>
  </sheetData>
  <sheetProtection/>
  <printOptions/>
  <pageMargins left="1.21" right="0.51" top="0.59" bottom="0.63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9"/>
  <sheetViews>
    <sheetView view="pageBreakPreview" zoomScale="60" zoomScalePageLayoutView="0" workbookViewId="0" topLeftCell="A1">
      <selection activeCell="A9" sqref="A9"/>
    </sheetView>
  </sheetViews>
  <sheetFormatPr defaultColWidth="9.140625" defaultRowHeight="21.75"/>
  <cols>
    <col min="1" max="1" width="119.421875" style="966" customWidth="1"/>
    <col min="2" max="16384" width="9.140625" style="966" customWidth="1"/>
  </cols>
  <sheetData>
    <row r="1" s="965" customFormat="1" ht="45.75">
      <c r="A1" s="965" t="s">
        <v>323</v>
      </c>
    </row>
    <row r="2" s="965" customFormat="1" ht="45.75">
      <c r="A2" s="965" t="s">
        <v>642</v>
      </c>
    </row>
    <row r="3" s="965" customFormat="1" ht="45.75">
      <c r="A3" s="965" t="s">
        <v>643</v>
      </c>
    </row>
    <row r="4" s="965" customFormat="1" ht="45.75">
      <c r="A4" s="965" t="s">
        <v>644</v>
      </c>
    </row>
    <row r="5" s="965" customFormat="1" ht="45.75">
      <c r="A5" s="965" t="s">
        <v>645</v>
      </c>
    </row>
    <row r="6" s="965" customFormat="1" ht="45.75">
      <c r="A6" s="967" t="s">
        <v>646</v>
      </c>
    </row>
    <row r="8" ht="45.75">
      <c r="A8" s="965"/>
    </row>
    <row r="9" ht="45.75">
      <c r="A9" s="965"/>
    </row>
  </sheetData>
  <sheetProtection/>
  <printOptions/>
  <pageMargins left="1.97" right="0.75" top="1" bottom="1" header="0.5" footer="0.5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17" sqref="J17"/>
    </sheetView>
  </sheetViews>
  <sheetFormatPr defaultColWidth="9.140625" defaultRowHeight="21.75"/>
  <cols>
    <col min="1" max="1" width="64.421875" style="1" customWidth="1"/>
    <col min="2" max="16384" width="9.140625" style="1" customWidth="1"/>
  </cols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21">
      <selection activeCell="C23" sqref="C23"/>
    </sheetView>
  </sheetViews>
  <sheetFormatPr defaultColWidth="9.140625" defaultRowHeight="21.75"/>
  <cols>
    <col min="1" max="1" width="52.00390625" style="762" customWidth="1"/>
    <col min="2" max="2" width="9.00390625" style="762" customWidth="1"/>
    <col min="3" max="3" width="16.140625" style="762" customWidth="1"/>
    <col min="4" max="4" width="16.57421875" style="762" customWidth="1"/>
    <col min="5" max="5" width="19.7109375" style="43" customWidth="1"/>
    <col min="6" max="6" width="21.8515625" style="43" customWidth="1"/>
    <col min="7" max="16384" width="9.140625" style="43" customWidth="1"/>
  </cols>
  <sheetData>
    <row r="1" spans="1:4" ht="21">
      <c r="A1" s="45" t="s">
        <v>116</v>
      </c>
      <c r="B1" s="45"/>
      <c r="C1" s="708"/>
      <c r="D1" s="708"/>
    </row>
    <row r="2" spans="1:4" ht="21">
      <c r="A2" s="45" t="s">
        <v>309</v>
      </c>
      <c r="B2" s="45"/>
      <c r="C2" s="708"/>
      <c r="D2" s="708"/>
    </row>
    <row r="3" spans="1:4" ht="21.75" thickBot="1">
      <c r="A3" s="45" t="s">
        <v>259</v>
      </c>
      <c r="B3" s="45"/>
      <c r="C3" s="708"/>
      <c r="D3" s="708"/>
    </row>
    <row r="4" spans="1:6" ht="21.75">
      <c r="A4" s="709" t="s">
        <v>117</v>
      </c>
      <c r="B4" s="709" t="s">
        <v>118</v>
      </c>
      <c r="C4" s="710" t="s">
        <v>119</v>
      </c>
      <c r="D4" s="710" t="s">
        <v>120</v>
      </c>
      <c r="E4" s="2"/>
      <c r="F4" s="2"/>
    </row>
    <row r="5" spans="1:6" ht="24" thickBot="1">
      <c r="A5" s="711"/>
      <c r="B5" s="711" t="s">
        <v>123</v>
      </c>
      <c r="C5" s="712"/>
      <c r="D5" s="712"/>
      <c r="E5" s="276"/>
      <c r="F5" s="2"/>
    </row>
    <row r="6" spans="1:6" ht="21.75">
      <c r="A6" s="713" t="s">
        <v>260</v>
      </c>
      <c r="B6" s="714"/>
      <c r="C6" s="715">
        <v>582766.11</v>
      </c>
      <c r="D6" s="715"/>
      <c r="E6" s="2"/>
      <c r="F6" s="2"/>
    </row>
    <row r="7" spans="1:6" ht="23.25">
      <c r="A7" s="716" t="s">
        <v>124</v>
      </c>
      <c r="B7" s="714"/>
      <c r="C7" s="717"/>
      <c r="D7" s="717"/>
      <c r="E7" s="276"/>
      <c r="F7" s="2"/>
    </row>
    <row r="8" spans="1:6" ht="21.75">
      <c r="A8" s="716" t="s">
        <v>808</v>
      </c>
      <c r="B8" s="718"/>
      <c r="C8" s="717">
        <v>0</v>
      </c>
      <c r="D8" s="717">
        <v>0</v>
      </c>
      <c r="E8" s="2"/>
      <c r="F8" s="2"/>
    </row>
    <row r="9" spans="1:6" ht="23.25">
      <c r="A9" s="716" t="s">
        <v>125</v>
      </c>
      <c r="B9" s="718">
        <v>110201</v>
      </c>
      <c r="C9" s="717">
        <v>19439827.32</v>
      </c>
      <c r="D9" s="717">
        <v>0</v>
      </c>
      <c r="E9" s="276"/>
      <c r="F9" s="2"/>
    </row>
    <row r="10" spans="1:6" ht="21.75">
      <c r="A10" s="716" t="s">
        <v>126</v>
      </c>
      <c r="B10" s="718">
        <v>110201</v>
      </c>
      <c r="C10" s="717">
        <v>166943.52</v>
      </c>
      <c r="D10" s="717">
        <v>0</v>
      </c>
      <c r="E10" s="2"/>
      <c r="F10" s="2"/>
    </row>
    <row r="11" spans="1:6" ht="21.75">
      <c r="A11" s="716" t="s">
        <v>870</v>
      </c>
      <c r="B11" s="714"/>
      <c r="C11" s="720"/>
      <c r="D11" s="715"/>
      <c r="E11" s="2"/>
      <c r="F11" s="2"/>
    </row>
    <row r="12" spans="1:6" ht="21.75">
      <c r="A12" s="716" t="s">
        <v>871</v>
      </c>
      <c r="B12" s="718">
        <v>110201</v>
      </c>
      <c r="C12" s="717">
        <v>5698213.76</v>
      </c>
      <c r="D12" s="721">
        <v>0</v>
      </c>
      <c r="E12" s="2"/>
      <c r="F12" s="2"/>
    </row>
    <row r="13" spans="1:6" ht="23.25">
      <c r="A13" s="716" t="s">
        <v>872</v>
      </c>
      <c r="B13" s="718">
        <v>110202</v>
      </c>
      <c r="C13" s="717">
        <v>5407199.58</v>
      </c>
      <c r="D13" s="721">
        <v>0</v>
      </c>
      <c r="E13" s="276"/>
      <c r="F13" s="2"/>
    </row>
    <row r="14" spans="1:6" ht="22.5" thickBot="1">
      <c r="A14" s="716"/>
      <c r="B14" s="722"/>
      <c r="C14" s="723">
        <f>SUM(C6:C13)</f>
        <v>31294950.29</v>
      </c>
      <c r="D14" s="724">
        <v>0</v>
      </c>
      <c r="E14" s="2"/>
      <c r="F14" s="2"/>
    </row>
    <row r="15" spans="1:4" ht="21.75" thickTop="1">
      <c r="A15" s="716" t="s">
        <v>825</v>
      </c>
      <c r="B15" s="714">
        <v>210500</v>
      </c>
      <c r="C15" s="717">
        <v>0</v>
      </c>
      <c r="D15" s="717">
        <v>696800</v>
      </c>
    </row>
    <row r="16" spans="1:4" ht="21">
      <c r="A16" s="716" t="s">
        <v>826</v>
      </c>
      <c r="B16" s="714">
        <v>210300</v>
      </c>
      <c r="C16" s="717">
        <v>0</v>
      </c>
      <c r="D16" s="721">
        <v>1930000</v>
      </c>
    </row>
    <row r="17" spans="1:4" ht="21">
      <c r="A17" s="716"/>
      <c r="B17" s="714"/>
      <c r="C17" s="717"/>
      <c r="D17" s="721"/>
    </row>
    <row r="18" spans="1:4" ht="21.75" thickBot="1">
      <c r="A18" s="743" t="s">
        <v>875</v>
      </c>
      <c r="B18" s="744">
        <v>230100</v>
      </c>
      <c r="C18" s="745">
        <v>0</v>
      </c>
      <c r="D18" s="745">
        <f>+D19+D20+D21+D22+D23+D24+D25</f>
        <v>753508.3300000001</v>
      </c>
    </row>
    <row r="19" spans="1:4" ht="21.75" thickTop="1">
      <c r="A19" s="746" t="s">
        <v>827</v>
      </c>
      <c r="B19" s="714"/>
      <c r="C19" s="717">
        <v>0</v>
      </c>
      <c r="D19" s="717">
        <v>27311.96</v>
      </c>
    </row>
    <row r="20" spans="1:4" ht="21">
      <c r="A20" s="746" t="s">
        <v>828</v>
      </c>
      <c r="B20" s="714"/>
      <c r="C20" s="717">
        <v>0</v>
      </c>
      <c r="D20" s="717">
        <v>547588.92</v>
      </c>
    </row>
    <row r="21" spans="1:4" ht="21">
      <c r="A21" s="746" t="s">
        <v>829</v>
      </c>
      <c r="B21" s="714"/>
      <c r="C21" s="717">
        <v>0</v>
      </c>
      <c r="D21" s="717">
        <v>4019.38</v>
      </c>
    </row>
    <row r="22" spans="1:4" ht="21">
      <c r="A22" s="746" t="s">
        <v>830</v>
      </c>
      <c r="B22" s="714"/>
      <c r="C22" s="717">
        <v>0</v>
      </c>
      <c r="D22" s="717">
        <v>6844.55</v>
      </c>
    </row>
    <row r="23" spans="1:4" ht="21">
      <c r="A23" s="746" t="s">
        <v>831</v>
      </c>
      <c r="B23" s="714"/>
      <c r="C23" s="717">
        <v>0</v>
      </c>
      <c r="D23" s="717">
        <v>160000</v>
      </c>
    </row>
    <row r="24" spans="1:4" ht="21">
      <c r="A24" s="746" t="s">
        <v>832</v>
      </c>
      <c r="B24" s="714"/>
      <c r="C24" s="717">
        <v>0</v>
      </c>
      <c r="D24" s="717">
        <v>6943.52</v>
      </c>
    </row>
    <row r="25" spans="1:4" ht="21">
      <c r="A25" s="746" t="s">
        <v>280</v>
      </c>
      <c r="B25" s="714"/>
      <c r="C25" s="717">
        <v>0</v>
      </c>
      <c r="D25" s="717">
        <v>800</v>
      </c>
    </row>
    <row r="26" spans="1:4" ht="21">
      <c r="A26" s="747" t="s">
        <v>833</v>
      </c>
      <c r="B26" s="748">
        <v>300000</v>
      </c>
      <c r="C26" s="749">
        <v>0</v>
      </c>
      <c r="D26" s="749">
        <v>16917975.71</v>
      </c>
    </row>
    <row r="27" spans="1:4" ht="21">
      <c r="A27" s="747" t="s">
        <v>806</v>
      </c>
      <c r="B27" s="748">
        <v>320000</v>
      </c>
      <c r="C27" s="749">
        <v>0</v>
      </c>
      <c r="D27" s="749">
        <v>10996666.25</v>
      </c>
    </row>
    <row r="28" spans="1:4" ht="21.75" thickBot="1">
      <c r="A28" s="716"/>
      <c r="B28" s="714"/>
      <c r="C28" s="717"/>
      <c r="D28" s="717"/>
    </row>
    <row r="29" spans="1:4" ht="21.75" thickBot="1">
      <c r="A29" s="761"/>
      <c r="B29" s="711"/>
      <c r="C29" s="728">
        <f>+C14</f>
        <v>31294950.29</v>
      </c>
      <c r="D29" s="728">
        <f>+D15+D16+D18+D26+D27</f>
        <v>31294950.29</v>
      </c>
    </row>
    <row r="30" spans="1:4" ht="21">
      <c r="A30" s="47"/>
      <c r="B30" s="480"/>
      <c r="C30" s="60"/>
      <c r="D30" s="60"/>
    </row>
    <row r="31" spans="1:4" ht="21">
      <c r="A31" s="45"/>
      <c r="B31" s="480"/>
      <c r="C31" s="60"/>
      <c r="D31" s="60"/>
    </row>
    <row r="32" spans="1:4" ht="21">
      <c r="A32" s="45" t="s">
        <v>310</v>
      </c>
      <c r="B32" s="45"/>
      <c r="C32" s="708"/>
      <c r="D32" s="45"/>
    </row>
    <row r="33" spans="1:4" ht="21">
      <c r="A33" s="45" t="s">
        <v>312</v>
      </c>
      <c r="B33" s="45"/>
      <c r="C33" s="708"/>
      <c r="D33" s="45"/>
    </row>
    <row r="34" spans="1:4" ht="21">
      <c r="A34" s="45" t="s">
        <v>311</v>
      </c>
      <c r="B34" s="45"/>
      <c r="C34" s="708"/>
      <c r="D34" s="45"/>
    </row>
    <row r="35" spans="1:4" ht="21">
      <c r="A35" s="45"/>
      <c r="B35" s="45"/>
      <c r="C35" s="708" t="s">
        <v>287</v>
      </c>
      <c r="D35" s="45"/>
    </row>
    <row r="36" spans="1:4" ht="21">
      <c r="A36" s="45"/>
      <c r="B36" s="45"/>
      <c r="C36" s="708"/>
      <c r="D36" s="45"/>
    </row>
    <row r="37" spans="1:4" ht="21">
      <c r="A37" s="45"/>
      <c r="B37" s="45"/>
      <c r="C37" s="708"/>
      <c r="D37" s="45"/>
    </row>
    <row r="38" spans="1:4" ht="21">
      <c r="A38" s="45"/>
      <c r="B38" s="45"/>
      <c r="C38" s="708"/>
      <c r="D38" s="45"/>
    </row>
    <row r="39" spans="1:4" ht="21">
      <c r="A39" s="45"/>
      <c r="B39" s="45"/>
      <c r="C39" s="708"/>
      <c r="D39" s="45"/>
    </row>
    <row r="40" spans="1:4" ht="21">
      <c r="A40" s="45"/>
      <c r="B40" s="45"/>
      <c r="C40" s="708"/>
      <c r="D40" s="45"/>
    </row>
  </sheetData>
  <sheetProtection/>
  <printOptions/>
  <pageMargins left="0.75" right="0.75" top="1" bottom="0.7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5" sqref="A15"/>
    </sheetView>
  </sheetViews>
  <sheetFormatPr defaultColWidth="9.140625" defaultRowHeight="21.75"/>
  <cols>
    <col min="1" max="1" width="50.8515625" style="43" customWidth="1"/>
    <col min="2" max="2" width="11.8515625" style="43" customWidth="1"/>
    <col min="3" max="3" width="12.140625" style="43" customWidth="1"/>
    <col min="4" max="4" width="15.7109375" style="43" customWidth="1"/>
    <col min="5" max="16384" width="9.140625" style="785" customWidth="1"/>
  </cols>
  <sheetData>
    <row r="1" spans="1:7" s="68" customFormat="1" ht="21">
      <c r="A1" s="764" t="s">
        <v>307</v>
      </c>
      <c r="B1" s="765"/>
      <c r="C1" s="78"/>
      <c r="D1" s="78"/>
      <c r="E1" s="78"/>
      <c r="F1" s="78"/>
      <c r="G1" s="78"/>
    </row>
    <row r="2" spans="1:7" s="68" customFormat="1" ht="21">
      <c r="A2" s="764" t="s">
        <v>289</v>
      </c>
      <c r="B2" s="765"/>
      <c r="C2" s="78"/>
      <c r="D2" s="78"/>
      <c r="E2" s="78"/>
      <c r="F2" s="78"/>
      <c r="G2" s="78"/>
    </row>
    <row r="3" spans="1:4" s="784" customFormat="1" ht="21">
      <c r="A3" s="766" t="s">
        <v>121</v>
      </c>
      <c r="B3" s="766" t="s">
        <v>122</v>
      </c>
      <c r="C3" s="767" t="s">
        <v>290</v>
      </c>
      <c r="D3" s="767" t="s">
        <v>291</v>
      </c>
    </row>
    <row r="4" spans="1:4" s="784" customFormat="1" ht="21">
      <c r="A4" s="768"/>
      <c r="B4" s="768"/>
      <c r="C4" s="769" t="s">
        <v>294</v>
      </c>
      <c r="D4" s="770" t="s">
        <v>295</v>
      </c>
    </row>
    <row r="5" spans="1:4" ht="21">
      <c r="A5" s="771"/>
      <c r="B5" s="771"/>
      <c r="C5" s="772"/>
      <c r="D5" s="772"/>
    </row>
    <row r="6" spans="1:4" ht="21">
      <c r="A6" s="773" t="s">
        <v>130</v>
      </c>
      <c r="B6" s="774">
        <v>696800</v>
      </c>
      <c r="C6" s="774">
        <v>0</v>
      </c>
      <c r="D6" s="774">
        <v>696800</v>
      </c>
    </row>
    <row r="7" spans="1:4" ht="21">
      <c r="A7" s="773" t="s">
        <v>296</v>
      </c>
      <c r="B7" s="774"/>
      <c r="C7" s="774"/>
      <c r="D7" s="775"/>
    </row>
    <row r="8" spans="1:4" ht="21">
      <c r="A8" s="776"/>
      <c r="B8" s="777"/>
      <c r="C8" s="777"/>
      <c r="D8" s="778"/>
    </row>
    <row r="9" spans="1:4" ht="21">
      <c r="A9" s="779" t="s">
        <v>885</v>
      </c>
      <c r="B9" s="780">
        <f>+B6</f>
        <v>696800</v>
      </c>
      <c r="C9" s="780">
        <f>SUM(C6:C8)</f>
        <v>0</v>
      </c>
      <c r="D9" s="781">
        <f>SUM(D6:D8)</f>
        <v>696800</v>
      </c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9" sqref="A9"/>
    </sheetView>
  </sheetViews>
  <sheetFormatPr defaultColWidth="9.140625" defaultRowHeight="21.75"/>
  <cols>
    <col min="1" max="1" width="69.00390625" style="652" customWidth="1"/>
    <col min="2" max="2" width="23.421875" style="652" customWidth="1"/>
    <col min="3" max="3" width="22.00390625" style="652" customWidth="1"/>
    <col min="4" max="4" width="22.421875" style="652" customWidth="1"/>
    <col min="5" max="6" width="13.00390625" style="652" customWidth="1"/>
    <col min="7" max="7" width="18.57421875" style="652" customWidth="1"/>
    <col min="8" max="16384" width="9.140625" style="652" customWidth="1"/>
  </cols>
  <sheetData>
    <row r="1" spans="1:7" s="789" customFormat="1" ht="21.75">
      <c r="A1" s="786" t="s">
        <v>308</v>
      </c>
      <c r="B1" s="787"/>
      <c r="C1" s="788"/>
      <c r="D1" s="788"/>
      <c r="E1" s="788"/>
      <c r="F1" s="788"/>
      <c r="G1" s="788"/>
    </row>
    <row r="2" spans="1:7" s="789" customFormat="1" ht="21.75">
      <c r="A2" s="786" t="s">
        <v>297</v>
      </c>
      <c r="B2" s="787"/>
      <c r="C2" s="788"/>
      <c r="D2" s="788"/>
      <c r="E2" s="788"/>
      <c r="F2" s="788"/>
      <c r="G2" s="788"/>
    </row>
    <row r="3" spans="1:7" s="789" customFormat="1" ht="22.5" thickBot="1">
      <c r="A3" s="790"/>
      <c r="B3" s="791"/>
      <c r="C3" s="792"/>
      <c r="D3" s="792"/>
      <c r="E3" s="788"/>
      <c r="F3" s="788"/>
      <c r="G3" s="788"/>
    </row>
    <row r="4" spans="1:7" s="789" customFormat="1" ht="21.75">
      <c r="A4" s="793" t="s">
        <v>121</v>
      </c>
      <c r="B4" s="793" t="s">
        <v>122</v>
      </c>
      <c r="C4" s="794" t="s">
        <v>290</v>
      </c>
      <c r="D4" s="794" t="s">
        <v>291</v>
      </c>
      <c r="E4" s="824"/>
      <c r="F4" s="651"/>
      <c r="G4" s="651"/>
    </row>
    <row r="5" spans="1:7" s="789" customFormat="1" ht="22.5" thickBot="1">
      <c r="A5" s="795"/>
      <c r="B5" s="796"/>
      <c r="C5" s="704" t="s">
        <v>294</v>
      </c>
      <c r="D5" s="797" t="s">
        <v>295</v>
      </c>
      <c r="E5" s="824"/>
      <c r="F5" s="651"/>
      <c r="G5" s="651"/>
    </row>
    <row r="6" spans="1:7" s="789" customFormat="1" ht="21.75">
      <c r="A6" s="802"/>
      <c r="B6" s="707"/>
      <c r="C6" s="803"/>
      <c r="D6" s="803"/>
      <c r="E6" s="652"/>
      <c r="F6" s="652"/>
      <c r="G6" s="652"/>
    </row>
    <row r="7" spans="1:7" s="789" customFormat="1" ht="21.75">
      <c r="A7" s="706" t="s">
        <v>702</v>
      </c>
      <c r="B7" s="707">
        <v>565000</v>
      </c>
      <c r="C7" s="805">
        <v>0</v>
      </c>
      <c r="D7" s="707">
        <v>565000</v>
      </c>
      <c r="E7" s="652"/>
      <c r="F7" s="652"/>
      <c r="G7" s="652"/>
    </row>
    <row r="8" spans="1:7" s="789" customFormat="1" ht="21.75">
      <c r="A8" s="706" t="s">
        <v>703</v>
      </c>
      <c r="B8" s="707">
        <v>364000</v>
      </c>
      <c r="C8" s="707">
        <v>0</v>
      </c>
      <c r="D8" s="707">
        <v>364000</v>
      </c>
      <c r="E8" s="652"/>
      <c r="F8" s="652"/>
      <c r="G8" s="652"/>
    </row>
    <row r="9" spans="1:7" s="789" customFormat="1" ht="21.75">
      <c r="A9" s="706" t="s">
        <v>704</v>
      </c>
      <c r="B9" s="707">
        <v>300000</v>
      </c>
      <c r="C9" s="705">
        <v>0</v>
      </c>
      <c r="D9" s="707">
        <v>300000</v>
      </c>
      <c r="E9" s="652"/>
      <c r="F9" s="652"/>
      <c r="G9" s="652"/>
    </row>
    <row r="10" spans="1:7" s="789" customFormat="1" ht="21.75">
      <c r="A10" s="706" t="s">
        <v>705</v>
      </c>
      <c r="B10" s="707">
        <v>322000</v>
      </c>
      <c r="C10" s="707">
        <v>0</v>
      </c>
      <c r="D10" s="707">
        <v>322000</v>
      </c>
      <c r="E10" s="652"/>
      <c r="F10" s="652"/>
      <c r="G10" s="652"/>
    </row>
    <row r="11" spans="1:7" s="789" customFormat="1" ht="21.75">
      <c r="A11" s="706" t="s">
        <v>706</v>
      </c>
      <c r="B11" s="707">
        <v>312000</v>
      </c>
      <c r="C11" s="707">
        <v>0</v>
      </c>
      <c r="D11" s="707">
        <v>312000</v>
      </c>
      <c r="E11" s="652"/>
      <c r="F11" s="652"/>
      <c r="G11" s="652"/>
    </row>
    <row r="12" spans="1:7" s="789" customFormat="1" ht="21.75">
      <c r="A12" s="706" t="s">
        <v>707</v>
      </c>
      <c r="B12" s="707">
        <v>67000</v>
      </c>
      <c r="C12" s="707">
        <v>0</v>
      </c>
      <c r="D12" s="707">
        <v>67000</v>
      </c>
      <c r="E12" s="652"/>
      <c r="F12" s="652"/>
      <c r="G12" s="652"/>
    </row>
    <row r="13" spans="1:7" s="789" customFormat="1" ht="21.75">
      <c r="A13" s="706"/>
      <c r="B13" s="707"/>
      <c r="C13" s="707"/>
      <c r="D13" s="707"/>
      <c r="E13" s="652"/>
      <c r="F13" s="652"/>
      <c r="G13" s="652"/>
    </row>
    <row r="14" spans="1:7" s="789" customFormat="1" ht="21.75">
      <c r="A14" s="706"/>
      <c r="B14" s="707"/>
      <c r="C14" s="707"/>
      <c r="D14" s="707"/>
      <c r="E14" s="652"/>
      <c r="F14" s="652"/>
      <c r="G14" s="652"/>
    </row>
    <row r="15" spans="1:7" s="789" customFormat="1" ht="21.75">
      <c r="A15" s="706"/>
      <c r="B15" s="707"/>
      <c r="C15" s="707"/>
      <c r="D15" s="707"/>
      <c r="E15" s="652"/>
      <c r="F15" s="652"/>
      <c r="G15" s="652"/>
    </row>
    <row r="16" spans="1:7" s="789" customFormat="1" ht="22.5" thickBot="1">
      <c r="A16" s="706"/>
      <c r="B16" s="707"/>
      <c r="C16" s="707"/>
      <c r="D16" s="707"/>
      <c r="E16" s="652"/>
      <c r="F16" s="652"/>
      <c r="G16" s="652"/>
    </row>
    <row r="17" spans="1:7" s="789" customFormat="1" ht="22.5" thickBot="1">
      <c r="A17" s="800" t="s">
        <v>885</v>
      </c>
      <c r="B17" s="801">
        <f>SUM(B7:B16)</f>
        <v>1930000</v>
      </c>
      <c r="C17" s="801">
        <f>SUM(C7:C16)</f>
        <v>0</v>
      </c>
      <c r="D17" s="801">
        <f>SUM(D7:D16)</f>
        <v>1930000</v>
      </c>
      <c r="E17" s="652"/>
      <c r="F17" s="652"/>
      <c r="G17" s="652"/>
    </row>
  </sheetData>
  <printOptions/>
  <pageMargins left="0.54" right="0.28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zoomScalePageLayoutView="0" workbookViewId="0" topLeftCell="A82">
      <selection activeCell="E119" sqref="E119"/>
    </sheetView>
  </sheetViews>
  <sheetFormatPr defaultColWidth="9.140625" defaultRowHeight="21.75"/>
  <cols>
    <col min="1" max="1" width="13.421875" style="43" customWidth="1"/>
    <col min="2" max="2" width="12.8515625" style="43" customWidth="1"/>
    <col min="3" max="3" width="33.57421875" style="43" customWidth="1"/>
    <col min="4" max="4" width="9.28125" style="43" customWidth="1"/>
    <col min="5" max="5" width="13.28125" style="43" customWidth="1"/>
    <col min="6" max="6" width="13.00390625" style="43" customWidth="1"/>
    <col min="7" max="7" width="6.28125" style="0" customWidth="1"/>
    <col min="8" max="8" width="16.28125" style="0" customWidth="1"/>
  </cols>
  <sheetData>
    <row r="1" spans="1:6" ht="21.75">
      <c r="A1" s="68" t="s">
        <v>517</v>
      </c>
      <c r="B1" s="68"/>
      <c r="C1" s="68"/>
      <c r="D1" s="68"/>
      <c r="E1" s="68" t="s">
        <v>518</v>
      </c>
      <c r="F1" s="68"/>
    </row>
    <row r="2" spans="1:6" ht="21.75">
      <c r="A2" s="68" t="s">
        <v>519</v>
      </c>
      <c r="B2" s="68"/>
      <c r="C2" s="68"/>
      <c r="D2" s="68"/>
      <c r="E2" s="68"/>
      <c r="F2" s="68"/>
    </row>
    <row r="3" spans="1:6" ht="22.5" thickBot="1">
      <c r="A3" s="68" t="s">
        <v>781</v>
      </c>
      <c r="B3" s="68"/>
      <c r="C3" s="68" t="s">
        <v>520</v>
      </c>
      <c r="D3" s="68"/>
      <c r="E3" s="68"/>
      <c r="F3" s="68"/>
    </row>
    <row r="4" spans="1:6" ht="22.5" thickBot="1">
      <c r="A4" s="507" t="s">
        <v>612</v>
      </c>
      <c r="B4" s="507"/>
      <c r="C4" s="825"/>
      <c r="D4" s="825"/>
      <c r="E4" s="826" t="s">
        <v>613</v>
      </c>
      <c r="F4" s="826" t="s">
        <v>727</v>
      </c>
    </row>
    <row r="5" spans="1:6" ht="21.75">
      <c r="A5" s="827" t="s">
        <v>782</v>
      </c>
      <c r="B5" s="827" t="s">
        <v>614</v>
      </c>
      <c r="C5" s="828" t="s">
        <v>121</v>
      </c>
      <c r="D5" s="829" t="s">
        <v>118</v>
      </c>
      <c r="E5" s="828" t="s">
        <v>615</v>
      </c>
      <c r="F5" s="828" t="s">
        <v>588</v>
      </c>
    </row>
    <row r="6" spans="1:6" ht="22.5" thickBot="1">
      <c r="A6" s="830" t="s">
        <v>783</v>
      </c>
      <c r="B6" s="830" t="s">
        <v>616</v>
      </c>
      <c r="C6" s="830"/>
      <c r="D6" s="831" t="s">
        <v>123</v>
      </c>
      <c r="E6" s="831" t="s">
        <v>617</v>
      </c>
      <c r="F6" s="830"/>
    </row>
    <row r="7" spans="1:6" ht="21.75">
      <c r="A7" s="832"/>
      <c r="B7" s="833">
        <v>34412627.24</v>
      </c>
      <c r="C7" s="834" t="s">
        <v>589</v>
      </c>
      <c r="D7" s="834"/>
      <c r="E7" s="833">
        <v>32019380.08</v>
      </c>
      <c r="F7" s="834"/>
    </row>
    <row r="8" spans="1:6" ht="17.25" customHeight="1">
      <c r="A8" s="707"/>
      <c r="B8" s="707"/>
      <c r="C8" s="706" t="s">
        <v>784</v>
      </c>
      <c r="D8" s="835"/>
      <c r="E8" s="707"/>
      <c r="F8" s="706"/>
    </row>
    <row r="9" spans="1:7" ht="21.75">
      <c r="A9" s="707">
        <v>36000</v>
      </c>
      <c r="B9" s="707">
        <v>120448.01</v>
      </c>
      <c r="C9" s="706" t="s">
        <v>449</v>
      </c>
      <c r="D9" s="836">
        <v>411000</v>
      </c>
      <c r="E9" s="707">
        <v>55009.4</v>
      </c>
      <c r="F9" s="837">
        <f aca="true" t="shared" si="0" ref="F9:F14">+A9-B9</f>
        <v>-84448.01</v>
      </c>
      <c r="G9" s="838"/>
    </row>
    <row r="10" spans="1:7" ht="21.75">
      <c r="A10" s="707">
        <v>2000</v>
      </c>
      <c r="B10" s="707">
        <v>62480</v>
      </c>
      <c r="C10" s="706" t="s">
        <v>785</v>
      </c>
      <c r="D10" s="836" t="s">
        <v>151</v>
      </c>
      <c r="E10" s="839">
        <v>70</v>
      </c>
      <c r="F10" s="837">
        <f t="shared" si="0"/>
        <v>-60480</v>
      </c>
      <c r="G10" s="838"/>
    </row>
    <row r="11" spans="1:7" ht="21.75">
      <c r="A11" s="707">
        <v>300000</v>
      </c>
      <c r="B11" s="707">
        <v>412725.97</v>
      </c>
      <c r="C11" s="706" t="s">
        <v>451</v>
      </c>
      <c r="D11" s="836" t="s">
        <v>152</v>
      </c>
      <c r="E11" s="707">
        <v>90528.92</v>
      </c>
      <c r="F11" s="837">
        <f t="shared" si="0"/>
        <v>-112725.96999999997</v>
      </c>
      <c r="G11" s="838"/>
    </row>
    <row r="12" spans="1:7" ht="21.75">
      <c r="A12" s="707">
        <v>11000</v>
      </c>
      <c r="B12" s="707">
        <v>16700</v>
      </c>
      <c r="C12" s="706" t="s">
        <v>452</v>
      </c>
      <c r="D12" s="836" t="s">
        <v>153</v>
      </c>
      <c r="E12" s="707">
        <v>14900</v>
      </c>
      <c r="F12" s="837">
        <f t="shared" si="0"/>
        <v>-5700</v>
      </c>
      <c r="G12" s="838"/>
    </row>
    <row r="13" spans="1:7" ht="21.75">
      <c r="A13" s="840">
        <v>10696800</v>
      </c>
      <c r="B13" s="707">
        <v>14116268</v>
      </c>
      <c r="C13" s="706" t="s">
        <v>786</v>
      </c>
      <c r="D13" s="836" t="s">
        <v>154</v>
      </c>
      <c r="E13" s="707">
        <v>1001557.13</v>
      </c>
      <c r="F13" s="837">
        <f t="shared" si="0"/>
        <v>-3419468</v>
      </c>
      <c r="G13" s="838"/>
    </row>
    <row r="14" spans="1:6" ht="22.5" thickBot="1">
      <c r="A14" s="840">
        <v>13908200</v>
      </c>
      <c r="B14" s="707">
        <v>8157021</v>
      </c>
      <c r="C14" s="841" t="s">
        <v>583</v>
      </c>
      <c r="D14" s="842">
        <v>431002</v>
      </c>
      <c r="E14" s="707">
        <v>0</v>
      </c>
      <c r="F14" s="843">
        <f t="shared" si="0"/>
        <v>5751179</v>
      </c>
    </row>
    <row r="15" spans="1:7" ht="22.5" thickBot="1">
      <c r="A15" s="508">
        <f>SUM(A9:A14)</f>
        <v>24954000</v>
      </c>
      <c r="B15" s="508">
        <f>SUM(B9:B14)</f>
        <v>22885642.98</v>
      </c>
      <c r="C15" s="844"/>
      <c r="D15" s="844"/>
      <c r="E15" s="508">
        <f>SUM(E9:E14)</f>
        <v>1162065.45</v>
      </c>
      <c r="F15" s="845">
        <f>SUM(F9:F14)</f>
        <v>2068357.02</v>
      </c>
      <c r="G15" t="s">
        <v>521</v>
      </c>
    </row>
    <row r="16" spans="1:8" ht="21.75">
      <c r="A16" s="833">
        <v>0</v>
      </c>
      <c r="B16" s="833">
        <v>7596122</v>
      </c>
      <c r="C16" s="834" t="s">
        <v>787</v>
      </c>
      <c r="D16" s="846">
        <v>441000</v>
      </c>
      <c r="E16" s="833">
        <v>2254788</v>
      </c>
      <c r="F16" s="834"/>
      <c r="G16" s="838" t="s">
        <v>521</v>
      </c>
      <c r="H16" s="847">
        <v>30481764.97</v>
      </c>
    </row>
    <row r="17" spans="1:7" ht="21.75">
      <c r="A17" s="707">
        <v>0</v>
      </c>
      <c r="B17" s="707">
        <v>771200</v>
      </c>
      <c r="C17" s="706" t="s">
        <v>155</v>
      </c>
      <c r="D17" s="836" t="s">
        <v>156</v>
      </c>
      <c r="E17" s="707">
        <v>32200</v>
      </c>
      <c r="F17" s="706"/>
      <c r="G17" s="838" t="s">
        <v>877</v>
      </c>
    </row>
    <row r="18" spans="1:7" ht="21.75">
      <c r="A18" s="707">
        <v>0</v>
      </c>
      <c r="B18" s="707">
        <v>1225052</v>
      </c>
      <c r="C18" s="706" t="s">
        <v>522</v>
      </c>
      <c r="D18" s="835"/>
      <c r="E18" s="707">
        <v>0</v>
      </c>
      <c r="F18" s="706"/>
      <c r="G18" s="838" t="s">
        <v>877</v>
      </c>
    </row>
    <row r="19" spans="1:7" ht="21.75">
      <c r="A19" s="840">
        <v>0</v>
      </c>
      <c r="B19" s="707">
        <v>985136</v>
      </c>
      <c r="C19" s="706" t="s">
        <v>157</v>
      </c>
      <c r="D19" s="848"/>
      <c r="E19" s="707">
        <v>0</v>
      </c>
      <c r="F19" s="849"/>
      <c r="G19" s="838" t="s">
        <v>877</v>
      </c>
    </row>
    <row r="20" spans="1:7" ht="21.75">
      <c r="A20" s="840">
        <v>0</v>
      </c>
      <c r="B20" s="840"/>
      <c r="C20" s="850" t="s">
        <v>788</v>
      </c>
      <c r="D20" s="848">
        <v>230100</v>
      </c>
      <c r="E20" s="840"/>
      <c r="F20" s="849"/>
      <c r="G20" s="838"/>
    </row>
    <row r="21" spans="1:7" ht="21.75">
      <c r="A21" s="707">
        <v>0</v>
      </c>
      <c r="B21" s="707">
        <v>170673.68</v>
      </c>
      <c r="C21" s="706" t="s">
        <v>791</v>
      </c>
      <c r="D21" s="835">
        <v>230102</v>
      </c>
      <c r="E21" s="707">
        <v>27311.45</v>
      </c>
      <c r="F21" s="837"/>
      <c r="G21" s="838"/>
    </row>
    <row r="22" spans="1:7" ht="21.75">
      <c r="A22" s="707">
        <v>0</v>
      </c>
      <c r="B22" s="707">
        <v>5703.77</v>
      </c>
      <c r="C22" s="706" t="s">
        <v>793</v>
      </c>
      <c r="D22" s="835">
        <v>230105</v>
      </c>
      <c r="E22" s="707">
        <v>3090.41</v>
      </c>
      <c r="F22" s="837"/>
      <c r="G22" s="838"/>
    </row>
    <row r="23" spans="1:7" ht="21.75">
      <c r="A23" s="707">
        <v>0</v>
      </c>
      <c r="B23" s="707">
        <v>6844.55</v>
      </c>
      <c r="C23" s="706" t="s">
        <v>794</v>
      </c>
      <c r="D23" s="835">
        <v>230106</v>
      </c>
      <c r="E23" s="707">
        <v>3708.49</v>
      </c>
      <c r="F23" s="837"/>
      <c r="G23" s="838"/>
    </row>
    <row r="24" spans="1:6" ht="21.75">
      <c r="A24" s="707">
        <v>0</v>
      </c>
      <c r="B24" s="707">
        <v>143450</v>
      </c>
      <c r="C24" s="706" t="s">
        <v>792</v>
      </c>
      <c r="D24" s="835">
        <v>230108</v>
      </c>
      <c r="E24" s="707">
        <v>0</v>
      </c>
      <c r="F24" s="706"/>
    </row>
    <row r="25" spans="1:6" ht="15.75" customHeight="1">
      <c r="A25" s="840"/>
      <c r="B25" s="840"/>
      <c r="C25" s="850" t="s">
        <v>158</v>
      </c>
      <c r="D25" s="848">
        <v>230199</v>
      </c>
      <c r="E25" s="840"/>
      <c r="F25" s="849"/>
    </row>
    <row r="26" spans="1:6" ht="21.75">
      <c r="A26" s="707">
        <v>0</v>
      </c>
      <c r="B26" s="707">
        <v>1646.98</v>
      </c>
      <c r="C26" s="706" t="s">
        <v>789</v>
      </c>
      <c r="D26" s="835"/>
      <c r="E26" s="707">
        <v>0</v>
      </c>
      <c r="F26" s="706"/>
    </row>
    <row r="27" spans="1:6" ht="21.75">
      <c r="A27" s="707"/>
      <c r="B27" s="707">
        <v>0.48</v>
      </c>
      <c r="C27" s="706" t="s">
        <v>790</v>
      </c>
      <c r="D27" s="835"/>
      <c r="E27" s="707">
        <v>0</v>
      </c>
      <c r="F27" s="706"/>
    </row>
    <row r="28" spans="1:6" ht="21.75">
      <c r="A28" s="707"/>
      <c r="B28" s="707">
        <v>800</v>
      </c>
      <c r="C28" s="706" t="s">
        <v>160</v>
      </c>
      <c r="D28" s="835"/>
      <c r="E28" s="707">
        <v>0</v>
      </c>
      <c r="F28" s="706"/>
    </row>
    <row r="29" spans="1:6" ht="21.75">
      <c r="A29" s="707">
        <v>0</v>
      </c>
      <c r="B29" s="707">
        <v>248633.64</v>
      </c>
      <c r="C29" s="706" t="s">
        <v>795</v>
      </c>
      <c r="D29" s="835"/>
      <c r="E29" s="707">
        <v>20700</v>
      </c>
      <c r="F29" s="837"/>
    </row>
    <row r="30" spans="1:6" ht="21.75">
      <c r="A30" s="707"/>
      <c r="B30" s="707">
        <v>514256</v>
      </c>
      <c r="C30" s="706" t="s">
        <v>159</v>
      </c>
      <c r="D30" s="835"/>
      <c r="E30" s="707">
        <v>0</v>
      </c>
      <c r="F30" s="837"/>
    </row>
    <row r="31" spans="1:6" ht="17.25" customHeight="1">
      <c r="A31" s="707"/>
      <c r="B31" s="707">
        <v>3900</v>
      </c>
      <c r="C31" s="706" t="s">
        <v>779</v>
      </c>
      <c r="D31" s="835"/>
      <c r="E31" s="707">
        <v>0</v>
      </c>
      <c r="F31" s="706"/>
    </row>
    <row r="32" spans="1:6" ht="15.75" customHeight="1">
      <c r="A32" s="707"/>
      <c r="B32" s="707">
        <v>6804</v>
      </c>
      <c r="C32" s="706" t="s">
        <v>824</v>
      </c>
      <c r="D32" s="835"/>
      <c r="E32" s="707">
        <v>0</v>
      </c>
      <c r="F32" s="706"/>
    </row>
    <row r="33" spans="1:6" ht="21.75">
      <c r="A33" s="707"/>
      <c r="B33" s="707">
        <v>638</v>
      </c>
      <c r="C33" s="706" t="s">
        <v>523</v>
      </c>
      <c r="D33" s="835"/>
      <c r="E33" s="707">
        <v>638</v>
      </c>
      <c r="F33" s="706"/>
    </row>
    <row r="34" spans="1:6" ht="21.75">
      <c r="A34" s="707"/>
      <c r="B34" s="707">
        <v>1930000</v>
      </c>
      <c r="C34" s="706" t="s">
        <v>524</v>
      </c>
      <c r="D34" s="835"/>
      <c r="E34" s="707">
        <v>1930000</v>
      </c>
      <c r="F34" s="706"/>
    </row>
    <row r="35" spans="1:6" ht="22.5" thickBot="1">
      <c r="A35" s="707"/>
      <c r="B35" s="707">
        <v>696800</v>
      </c>
      <c r="C35" s="706" t="s">
        <v>525</v>
      </c>
      <c r="D35" s="835"/>
      <c r="E35" s="707">
        <v>696800</v>
      </c>
      <c r="F35" s="706"/>
    </row>
    <row r="36" spans="1:6" ht="22.5" thickBot="1">
      <c r="A36" s="508">
        <v>0</v>
      </c>
      <c r="B36" s="845">
        <f>SUM(B16:B35)</f>
        <v>14307661.100000001</v>
      </c>
      <c r="C36" s="527"/>
      <c r="D36" s="527"/>
      <c r="E36" s="845">
        <f>SUM(E16:E35)</f>
        <v>4969236.350000001</v>
      </c>
      <c r="F36" s="851"/>
    </row>
    <row r="37" spans="1:6" ht="22.5" thickBot="1">
      <c r="A37" s="852"/>
      <c r="B37" s="853">
        <f>+B15+B36</f>
        <v>37193304.08</v>
      </c>
      <c r="C37" s="854"/>
      <c r="D37" s="854"/>
      <c r="E37" s="853">
        <f>+E15+E36</f>
        <v>6131301.800000001</v>
      </c>
      <c r="F37" s="855" t="s">
        <v>526</v>
      </c>
    </row>
    <row r="38" spans="1:6" ht="21.75">
      <c r="A38" s="42"/>
      <c r="B38" s="398"/>
      <c r="C38" s="78" t="s">
        <v>873</v>
      </c>
      <c r="D38" s="42"/>
      <c r="E38" s="398"/>
      <c r="F38" s="42"/>
    </row>
    <row r="39" spans="1:6" ht="22.5" thickBot="1">
      <c r="A39" s="68" t="s">
        <v>781</v>
      </c>
      <c r="B39" s="68"/>
      <c r="C39" s="68" t="s">
        <v>520</v>
      </c>
      <c r="D39" s="68"/>
      <c r="E39" s="68"/>
      <c r="F39" s="68"/>
    </row>
    <row r="40" spans="1:6" ht="22.5" thickBot="1">
      <c r="A40" s="507" t="s">
        <v>612</v>
      </c>
      <c r="B40" s="507"/>
      <c r="C40" s="825"/>
      <c r="D40" s="825"/>
      <c r="E40" s="826" t="s">
        <v>613</v>
      </c>
      <c r="F40" s="826" t="s">
        <v>727</v>
      </c>
    </row>
    <row r="41" spans="1:6" ht="21.75">
      <c r="A41" s="827" t="s">
        <v>782</v>
      </c>
      <c r="B41" s="827" t="s">
        <v>614</v>
      </c>
      <c r="C41" s="828" t="s">
        <v>121</v>
      </c>
      <c r="D41" s="829" t="s">
        <v>118</v>
      </c>
      <c r="E41" s="828" t="s">
        <v>615</v>
      </c>
      <c r="F41" s="828" t="s">
        <v>588</v>
      </c>
    </row>
    <row r="42" spans="1:6" ht="22.5" thickBot="1">
      <c r="A42" s="830" t="s">
        <v>783</v>
      </c>
      <c r="B42" s="830" t="s">
        <v>616</v>
      </c>
      <c r="C42" s="830"/>
      <c r="D42" s="831" t="s">
        <v>123</v>
      </c>
      <c r="E42" s="831" t="s">
        <v>617</v>
      </c>
      <c r="F42" s="830"/>
    </row>
    <row r="43" spans="1:6" ht="21.75">
      <c r="A43" s="832"/>
      <c r="B43" s="832"/>
      <c r="C43" s="856" t="s">
        <v>161</v>
      </c>
      <c r="D43" s="802"/>
      <c r="E43" s="832"/>
      <c r="F43" s="802"/>
    </row>
    <row r="44" spans="1:6" ht="21.75">
      <c r="A44" s="707">
        <v>380000</v>
      </c>
      <c r="B44" s="707">
        <v>340543</v>
      </c>
      <c r="C44" s="706" t="s">
        <v>838</v>
      </c>
      <c r="D44" s="835">
        <v>510000</v>
      </c>
      <c r="E44" s="707">
        <v>23544</v>
      </c>
      <c r="F44" s="837">
        <f aca="true" t="shared" si="1" ref="F44:F50">+A44-B44</f>
        <v>39457</v>
      </c>
    </row>
    <row r="45" spans="1:6" ht="21.75">
      <c r="A45" s="707">
        <v>3566000</v>
      </c>
      <c r="B45" s="707">
        <v>2554149</v>
      </c>
      <c r="C45" s="706" t="s">
        <v>162</v>
      </c>
      <c r="D45" s="835">
        <v>522000</v>
      </c>
      <c r="E45" s="707">
        <v>226336</v>
      </c>
      <c r="F45" s="837">
        <f t="shared" si="1"/>
        <v>1011851</v>
      </c>
    </row>
    <row r="46" spans="1:6" ht="21.75">
      <c r="A46" s="707">
        <v>1557000</v>
      </c>
      <c r="B46" s="707">
        <v>1266923</v>
      </c>
      <c r="C46" s="706" t="s">
        <v>739</v>
      </c>
      <c r="D46" s="835">
        <v>531000</v>
      </c>
      <c r="E46" s="707">
        <v>747703</v>
      </c>
      <c r="F46" s="837">
        <f t="shared" si="1"/>
        <v>290077</v>
      </c>
    </row>
    <row r="47" spans="1:6" ht="21.75">
      <c r="A47" s="707">
        <v>2291000</v>
      </c>
      <c r="B47" s="707">
        <v>1510869.7</v>
      </c>
      <c r="C47" s="706" t="s">
        <v>163</v>
      </c>
      <c r="D47" s="835">
        <v>532000</v>
      </c>
      <c r="E47" s="707">
        <v>95065.4</v>
      </c>
      <c r="F47" s="837">
        <f t="shared" si="1"/>
        <v>780130.3</v>
      </c>
    </row>
    <row r="48" spans="1:6" ht="21.75">
      <c r="A48" s="707">
        <v>1055000</v>
      </c>
      <c r="B48" s="707">
        <v>873204.7</v>
      </c>
      <c r="C48" s="706" t="s">
        <v>164</v>
      </c>
      <c r="D48" s="835">
        <v>533000</v>
      </c>
      <c r="E48" s="707">
        <v>563003</v>
      </c>
      <c r="F48" s="837">
        <f t="shared" si="1"/>
        <v>181795.30000000005</v>
      </c>
    </row>
    <row r="49" spans="1:6" ht="21.75">
      <c r="A49" s="707">
        <v>251000</v>
      </c>
      <c r="B49" s="707">
        <v>156165.86</v>
      </c>
      <c r="C49" s="706" t="s">
        <v>165</v>
      </c>
      <c r="D49" s="835">
        <v>534000</v>
      </c>
      <c r="E49" s="707">
        <v>22501.46</v>
      </c>
      <c r="F49" s="837">
        <f t="shared" si="1"/>
        <v>94834.14000000001</v>
      </c>
    </row>
    <row r="50" spans="1:6" ht="22.5" thickBot="1">
      <c r="A50" s="707">
        <v>1945800</v>
      </c>
      <c r="B50" s="707">
        <v>1930000</v>
      </c>
      <c r="C50" s="706" t="s">
        <v>657</v>
      </c>
      <c r="D50" s="835"/>
      <c r="E50" s="707">
        <v>1930000</v>
      </c>
      <c r="F50" s="837">
        <f t="shared" si="1"/>
        <v>15800</v>
      </c>
    </row>
    <row r="51" spans="1:6" ht="22.5" thickBot="1">
      <c r="A51" s="857">
        <f>SUM(A44:A50)</f>
        <v>11045800</v>
      </c>
      <c r="B51" s="857">
        <f>SUM(B44:B50)</f>
        <v>8631855.260000002</v>
      </c>
      <c r="C51" s="858" t="s">
        <v>166</v>
      </c>
      <c r="D51" s="529"/>
      <c r="E51" s="857">
        <f>SUM(E44:E50)</f>
        <v>3608152.86</v>
      </c>
      <c r="F51" s="859"/>
    </row>
    <row r="52" spans="1:6" ht="21.75">
      <c r="A52" s="832"/>
      <c r="B52" s="832"/>
      <c r="C52" s="846" t="s">
        <v>167</v>
      </c>
      <c r="D52" s="802"/>
      <c r="E52" s="832"/>
      <c r="F52" s="860"/>
    </row>
    <row r="53" spans="1:6" ht="21.75">
      <c r="A53" s="707">
        <v>4490000</v>
      </c>
      <c r="B53" s="707">
        <v>150094</v>
      </c>
      <c r="C53" s="706" t="s">
        <v>838</v>
      </c>
      <c r="D53" s="835">
        <v>610000</v>
      </c>
      <c r="E53" s="707">
        <v>0</v>
      </c>
      <c r="F53" s="837">
        <f aca="true" t="shared" si="2" ref="F53:F59">+A53-B53</f>
        <v>4339906</v>
      </c>
    </row>
    <row r="54" spans="1:6" ht="21.75">
      <c r="A54" s="707">
        <v>1801000</v>
      </c>
      <c r="B54" s="707">
        <v>1572537</v>
      </c>
      <c r="C54" s="706" t="s">
        <v>652</v>
      </c>
      <c r="D54" s="835">
        <v>521000</v>
      </c>
      <c r="E54" s="707">
        <v>23847</v>
      </c>
      <c r="F54" s="837">
        <f t="shared" si="2"/>
        <v>228463</v>
      </c>
    </row>
    <row r="55" spans="1:6" ht="21.75">
      <c r="A55" s="707">
        <v>2063800</v>
      </c>
      <c r="B55" s="707">
        <v>1010353.85</v>
      </c>
      <c r="C55" s="706" t="s">
        <v>168</v>
      </c>
      <c r="D55" s="835">
        <v>632000</v>
      </c>
      <c r="E55" s="707">
        <v>75218</v>
      </c>
      <c r="F55" s="837">
        <f t="shared" si="2"/>
        <v>1053446.15</v>
      </c>
    </row>
    <row r="56" spans="1:6" ht="21.75">
      <c r="A56" s="707">
        <v>3675000</v>
      </c>
      <c r="B56" s="707">
        <v>3468233.17</v>
      </c>
      <c r="C56" s="706" t="s">
        <v>169</v>
      </c>
      <c r="D56" s="835">
        <v>633000</v>
      </c>
      <c r="E56" s="707">
        <v>748720.6</v>
      </c>
      <c r="F56" s="837">
        <f t="shared" si="2"/>
        <v>206766.83000000007</v>
      </c>
    </row>
    <row r="57" spans="1:6" ht="21.75">
      <c r="A57" s="707">
        <v>24000</v>
      </c>
      <c r="B57" s="839">
        <v>24000</v>
      </c>
      <c r="C57" s="706" t="s">
        <v>726</v>
      </c>
      <c r="D57" s="835">
        <v>641000</v>
      </c>
      <c r="E57" s="707">
        <v>0</v>
      </c>
      <c r="F57" s="837">
        <f t="shared" si="2"/>
        <v>0</v>
      </c>
    </row>
    <row r="58" spans="1:6" ht="21.75">
      <c r="A58" s="707">
        <v>1834400</v>
      </c>
      <c r="B58" s="707">
        <v>1020000</v>
      </c>
      <c r="C58" s="706" t="s">
        <v>657</v>
      </c>
      <c r="D58" s="835">
        <v>642000</v>
      </c>
      <c r="E58" s="707">
        <v>0</v>
      </c>
      <c r="F58" s="837">
        <f t="shared" si="2"/>
        <v>814400</v>
      </c>
    </row>
    <row r="59" spans="1:6" ht="22.5" thickBot="1">
      <c r="A59" s="707">
        <v>20000</v>
      </c>
      <c r="B59" s="707">
        <v>20000</v>
      </c>
      <c r="C59" s="706" t="s">
        <v>378</v>
      </c>
      <c r="D59" s="835">
        <v>550000</v>
      </c>
      <c r="E59" s="707">
        <v>20000</v>
      </c>
      <c r="F59" s="837">
        <f t="shared" si="2"/>
        <v>0</v>
      </c>
    </row>
    <row r="60" spans="1:6" ht="22.5" thickBot="1">
      <c r="A60" s="857">
        <f>SUM(A53:A59)</f>
        <v>13908200</v>
      </c>
      <c r="B60" s="857">
        <f>SUM(B53:B59)</f>
        <v>7265218.02</v>
      </c>
      <c r="C60" s="858" t="s">
        <v>749</v>
      </c>
      <c r="D60" s="529"/>
      <c r="E60" s="857">
        <f>SUM(E53:E59)</f>
        <v>867785.6</v>
      </c>
      <c r="F60" s="859">
        <f>SUM(F53:F59)</f>
        <v>6642981.98</v>
      </c>
    </row>
    <row r="61" spans="1:6" ht="22.5" thickBot="1">
      <c r="A61" s="861">
        <f>+A51+A60</f>
        <v>24954000</v>
      </c>
      <c r="B61" s="861">
        <f>+B51+B60</f>
        <v>15897073.280000001</v>
      </c>
      <c r="C61" s="862" t="s">
        <v>740</v>
      </c>
      <c r="D61" s="863"/>
      <c r="E61" s="861">
        <f>+E51+E60</f>
        <v>4475938.46</v>
      </c>
      <c r="F61" s="864">
        <f>+F51+F60</f>
        <v>6642981.98</v>
      </c>
    </row>
    <row r="62" spans="1:6" ht="21.75">
      <c r="A62" s="833"/>
      <c r="B62" s="833">
        <v>0</v>
      </c>
      <c r="C62" s="834" t="s">
        <v>381</v>
      </c>
      <c r="D62" s="846">
        <v>750000</v>
      </c>
      <c r="E62" s="833"/>
      <c r="F62" s="865">
        <f aca="true" t="shared" si="3" ref="F62:F69">+A62-B62</f>
        <v>0</v>
      </c>
    </row>
    <row r="63" spans="1:6" ht="21.75">
      <c r="A63" s="707">
        <v>17784</v>
      </c>
      <c r="B63" s="707">
        <v>17784</v>
      </c>
      <c r="C63" s="706" t="s">
        <v>527</v>
      </c>
      <c r="D63" s="835"/>
      <c r="E63" s="707">
        <v>2880</v>
      </c>
      <c r="F63" s="837">
        <f t="shared" si="3"/>
        <v>0</v>
      </c>
    </row>
    <row r="64" spans="1:6" ht="21.75">
      <c r="A64" s="707">
        <v>3370800</v>
      </c>
      <c r="B64" s="707">
        <v>3370800</v>
      </c>
      <c r="C64" s="706" t="s">
        <v>861</v>
      </c>
      <c r="D64" s="835"/>
      <c r="E64" s="707">
        <v>21300</v>
      </c>
      <c r="F64" s="837">
        <f t="shared" si="3"/>
        <v>0</v>
      </c>
    </row>
    <row r="65" spans="1:6" ht="21.75">
      <c r="A65" s="707">
        <v>654000</v>
      </c>
      <c r="B65" s="707">
        <v>654000</v>
      </c>
      <c r="C65" s="706" t="s">
        <v>862</v>
      </c>
      <c r="D65" s="835"/>
      <c r="E65" s="707">
        <v>2000</v>
      </c>
      <c r="F65" s="837">
        <f t="shared" si="3"/>
        <v>0</v>
      </c>
    </row>
    <row r="66" spans="1:6" ht="21.75">
      <c r="A66" s="707">
        <v>351840</v>
      </c>
      <c r="B66" s="707">
        <v>351840</v>
      </c>
      <c r="C66" s="706" t="s">
        <v>528</v>
      </c>
      <c r="D66" s="835"/>
      <c r="E66" s="707">
        <v>29320</v>
      </c>
      <c r="F66" s="837">
        <f t="shared" si="3"/>
        <v>0</v>
      </c>
    </row>
    <row r="67" spans="1:6" ht="21.75">
      <c r="A67" s="707">
        <v>90000</v>
      </c>
      <c r="B67" s="707">
        <v>90000</v>
      </c>
      <c r="C67" s="706" t="s">
        <v>529</v>
      </c>
      <c r="D67" s="835"/>
      <c r="E67" s="707">
        <v>6680</v>
      </c>
      <c r="F67" s="837">
        <f t="shared" si="3"/>
        <v>0</v>
      </c>
    </row>
    <row r="68" spans="1:6" ht="21.75">
      <c r="A68" s="707">
        <v>117944</v>
      </c>
      <c r="B68" s="707">
        <v>117944</v>
      </c>
      <c r="C68" s="706" t="s">
        <v>530</v>
      </c>
      <c r="D68" s="835"/>
      <c r="E68" s="707">
        <v>7944</v>
      </c>
      <c r="F68" s="837">
        <f t="shared" si="3"/>
        <v>0</v>
      </c>
    </row>
    <row r="69" spans="1:6" ht="21.75">
      <c r="A69" s="707">
        <v>416404</v>
      </c>
      <c r="B69" s="707">
        <v>416404</v>
      </c>
      <c r="C69" s="706" t="s">
        <v>531</v>
      </c>
      <c r="D69" s="835"/>
      <c r="E69" s="707">
        <v>8904</v>
      </c>
      <c r="F69" s="837">
        <f t="shared" si="3"/>
        <v>0</v>
      </c>
    </row>
    <row r="70" spans="1:6" ht="21.75">
      <c r="A70" s="707">
        <v>3000</v>
      </c>
      <c r="B70" s="707">
        <v>3000</v>
      </c>
      <c r="C70" s="706" t="s">
        <v>532</v>
      </c>
      <c r="D70" s="835"/>
      <c r="E70" s="707">
        <v>0</v>
      </c>
      <c r="F70" s="837">
        <f>+A73-B73</f>
        <v>0</v>
      </c>
    </row>
    <row r="71" spans="1:6" ht="22.5" thickBot="1">
      <c r="A71" s="866">
        <v>105000</v>
      </c>
      <c r="B71" s="866">
        <v>105000</v>
      </c>
      <c r="C71" s="867" t="s">
        <v>533</v>
      </c>
      <c r="D71" s="868"/>
      <c r="E71" s="866">
        <v>0</v>
      </c>
      <c r="F71" s="869">
        <f>+A75-B75</f>
        <v>0</v>
      </c>
    </row>
    <row r="72" spans="1:6" ht="21.75">
      <c r="A72" s="361"/>
      <c r="B72" s="361"/>
      <c r="C72" s="42"/>
      <c r="D72" s="385"/>
      <c r="E72" s="361"/>
      <c r="F72" s="398"/>
    </row>
    <row r="73" spans="1:6" ht="21.75">
      <c r="A73" s="361"/>
      <c r="B73" s="361"/>
      <c r="C73" s="78"/>
      <c r="D73" s="42"/>
      <c r="E73" s="361"/>
      <c r="F73" s="636" t="s">
        <v>750</v>
      </c>
    </row>
    <row r="74" spans="1:6" ht="21.75">
      <c r="A74" s="361"/>
      <c r="B74" s="361"/>
      <c r="C74" s="870" t="s">
        <v>751</v>
      </c>
      <c r="D74" s="42"/>
      <c r="E74" s="361"/>
      <c r="F74" s="636"/>
    </row>
    <row r="75" spans="1:6" ht="22.5" thickBot="1">
      <c r="A75" s="361"/>
      <c r="B75" s="361"/>
      <c r="C75" s="68" t="s">
        <v>520</v>
      </c>
      <c r="D75" s="68"/>
      <c r="E75" s="68"/>
      <c r="F75" s="398"/>
    </row>
    <row r="76" spans="1:6" ht="22.5" thickBot="1">
      <c r="A76" s="507" t="s">
        <v>612</v>
      </c>
      <c r="B76" s="507"/>
      <c r="C76" s="825"/>
      <c r="D76" s="825"/>
      <c r="E76" s="826" t="s">
        <v>613</v>
      </c>
      <c r="F76" s="826" t="s">
        <v>727</v>
      </c>
    </row>
    <row r="77" spans="1:6" ht="21.75">
      <c r="A77" s="827" t="s">
        <v>782</v>
      </c>
      <c r="B77" s="827" t="s">
        <v>614</v>
      </c>
      <c r="C77" s="828" t="s">
        <v>121</v>
      </c>
      <c r="D77" s="829" t="s">
        <v>118</v>
      </c>
      <c r="E77" s="828" t="s">
        <v>615</v>
      </c>
      <c r="F77" s="828" t="s">
        <v>588</v>
      </c>
    </row>
    <row r="78" spans="1:6" ht="22.5" thickBot="1">
      <c r="A78" s="830" t="s">
        <v>783</v>
      </c>
      <c r="B78" s="830" t="s">
        <v>616</v>
      </c>
      <c r="C78" s="830"/>
      <c r="D78" s="831" t="s">
        <v>123</v>
      </c>
      <c r="E78" s="831" t="s">
        <v>617</v>
      </c>
      <c r="F78" s="830"/>
    </row>
    <row r="79" spans="1:6" ht="21.75">
      <c r="A79" s="707">
        <v>25000</v>
      </c>
      <c r="B79" s="707">
        <v>25000</v>
      </c>
      <c r="C79" s="706" t="s">
        <v>534</v>
      </c>
      <c r="D79" s="835"/>
      <c r="E79" s="707">
        <v>0</v>
      </c>
      <c r="F79" s="837"/>
    </row>
    <row r="80" spans="1:6" ht="21.75">
      <c r="A80" s="707">
        <v>153000</v>
      </c>
      <c r="B80" s="707">
        <v>153000</v>
      </c>
      <c r="C80" s="706" t="s">
        <v>535</v>
      </c>
      <c r="D80" s="835"/>
      <c r="E80" s="707">
        <v>0</v>
      </c>
      <c r="F80" s="837"/>
    </row>
    <row r="81" spans="1:6" ht="21.75">
      <c r="A81" s="707">
        <v>20850</v>
      </c>
      <c r="B81" s="707">
        <v>20850</v>
      </c>
      <c r="C81" s="716" t="s">
        <v>536</v>
      </c>
      <c r="D81" s="835"/>
      <c r="E81" s="707">
        <v>0</v>
      </c>
      <c r="F81" s="837"/>
    </row>
    <row r="82" spans="1:6" ht="21.75">
      <c r="A82" s="707">
        <v>20000</v>
      </c>
      <c r="B82" s="707">
        <v>20000</v>
      </c>
      <c r="C82" s="716" t="s">
        <v>537</v>
      </c>
      <c r="D82" s="835"/>
      <c r="E82" s="707">
        <v>0</v>
      </c>
      <c r="F82" s="837"/>
    </row>
    <row r="83" spans="1:6" ht="21.75">
      <c r="A83" s="707">
        <v>50000</v>
      </c>
      <c r="B83" s="707">
        <v>50000</v>
      </c>
      <c r="C83" s="716" t="s">
        <v>538</v>
      </c>
      <c r="D83" s="835"/>
      <c r="E83" s="707">
        <v>0</v>
      </c>
      <c r="F83" s="837"/>
    </row>
    <row r="84" spans="1:6" ht="21.75">
      <c r="A84" s="707">
        <v>37500</v>
      </c>
      <c r="B84" s="707">
        <v>37500</v>
      </c>
      <c r="C84" s="706" t="s">
        <v>539</v>
      </c>
      <c r="D84" s="835"/>
      <c r="E84" s="707">
        <v>37500</v>
      </c>
      <c r="F84" s="837"/>
    </row>
    <row r="85" spans="1:6" ht="21.75">
      <c r="A85" s="707">
        <v>2163000</v>
      </c>
      <c r="B85" s="707">
        <v>2163000</v>
      </c>
      <c r="C85" s="706" t="s">
        <v>540</v>
      </c>
      <c r="D85" s="835"/>
      <c r="E85" s="707">
        <v>2163000</v>
      </c>
      <c r="F85" s="837"/>
    </row>
    <row r="86" spans="1:6" ht="21.75">
      <c r="A86" s="707"/>
      <c r="B86" s="707"/>
      <c r="C86" s="706"/>
      <c r="D86" s="835"/>
      <c r="E86" s="707"/>
      <c r="F86" s="837"/>
    </row>
    <row r="87" spans="1:6" ht="22.5" thickBot="1">
      <c r="A87" s="707"/>
      <c r="B87" s="707"/>
      <c r="C87" s="706"/>
      <c r="D87" s="835"/>
      <c r="E87" s="707"/>
      <c r="F87" s="837"/>
    </row>
    <row r="88" spans="1:6" ht="22.5" thickBot="1">
      <c r="A88" s="508">
        <f>SUM(A63:A87)</f>
        <v>7596122</v>
      </c>
      <c r="B88" s="508">
        <f>SUM(B63:B87)</f>
        <v>7596122</v>
      </c>
      <c r="C88" s="871" t="s">
        <v>796</v>
      </c>
      <c r="D88" s="706"/>
      <c r="E88" s="508">
        <f>SUM(E63:E87)</f>
        <v>2279528</v>
      </c>
      <c r="F88" s="845"/>
    </row>
    <row r="89" spans="1:8" ht="22.5" thickBot="1">
      <c r="A89" s="597">
        <f>+A61+A88</f>
        <v>32550122</v>
      </c>
      <c r="B89" s="597">
        <f>+B61+B88</f>
        <v>23493195.28</v>
      </c>
      <c r="C89" s="872" t="s">
        <v>721</v>
      </c>
      <c r="D89" s="873"/>
      <c r="E89" s="597">
        <f>+E61+E88</f>
        <v>6755466.46</v>
      </c>
      <c r="F89" s="874"/>
      <c r="G89" t="s">
        <v>541</v>
      </c>
      <c r="H89" s="847">
        <v>23493195.28</v>
      </c>
    </row>
    <row r="90" spans="1:7" ht="21.75">
      <c r="A90" s="832"/>
      <c r="B90" s="832">
        <v>771200</v>
      </c>
      <c r="C90" s="802" t="s">
        <v>797</v>
      </c>
      <c r="D90" s="875"/>
      <c r="E90" s="707">
        <v>32200</v>
      </c>
      <c r="F90" s="832"/>
      <c r="G90" t="s">
        <v>877</v>
      </c>
    </row>
    <row r="91" spans="1:7" ht="21.75">
      <c r="A91" s="707"/>
      <c r="B91" s="707">
        <v>1225052</v>
      </c>
      <c r="C91" s="706" t="s">
        <v>522</v>
      </c>
      <c r="D91" s="835"/>
      <c r="E91" s="707">
        <v>0</v>
      </c>
      <c r="F91" s="837"/>
      <c r="G91" t="s">
        <v>877</v>
      </c>
    </row>
    <row r="92" spans="1:7" ht="21.75">
      <c r="A92" s="707"/>
      <c r="B92" s="707">
        <v>985136</v>
      </c>
      <c r="C92" s="706" t="s">
        <v>863</v>
      </c>
      <c r="D92" s="835"/>
      <c r="E92" s="707">
        <v>0</v>
      </c>
      <c r="F92" s="837"/>
      <c r="G92" t="s">
        <v>877</v>
      </c>
    </row>
    <row r="93" spans="1:6" ht="21.75">
      <c r="A93" s="707"/>
      <c r="B93" s="707"/>
      <c r="C93" s="827" t="s">
        <v>542</v>
      </c>
      <c r="D93" s="835"/>
      <c r="E93" s="707"/>
      <c r="F93" s="837"/>
    </row>
    <row r="94" spans="1:6" ht="21.75">
      <c r="A94" s="707">
        <v>2055000</v>
      </c>
      <c r="B94" s="707">
        <v>1975900</v>
      </c>
      <c r="C94" s="706" t="s">
        <v>884</v>
      </c>
      <c r="D94" s="835"/>
      <c r="E94" s="707">
        <v>0</v>
      </c>
      <c r="F94" s="837">
        <f>+A94-B94</f>
        <v>79100</v>
      </c>
    </row>
    <row r="95" spans="1:6" ht="21.75">
      <c r="A95" s="707">
        <v>671500</v>
      </c>
      <c r="B95" s="707">
        <v>544352</v>
      </c>
      <c r="C95" s="706" t="s">
        <v>798</v>
      </c>
      <c r="D95" s="835"/>
      <c r="E95" s="707">
        <v>0</v>
      </c>
      <c r="F95" s="837">
        <f>+A95-B95</f>
        <v>127148</v>
      </c>
    </row>
    <row r="96" spans="1:6" ht="21.75">
      <c r="A96" s="876"/>
      <c r="B96" s="876"/>
      <c r="C96" s="850" t="s">
        <v>799</v>
      </c>
      <c r="D96" s="848"/>
      <c r="E96" s="876"/>
      <c r="F96" s="876"/>
    </row>
    <row r="97" spans="1:7" ht="21.75">
      <c r="A97" s="707"/>
      <c r="B97" s="707">
        <v>146497.02</v>
      </c>
      <c r="C97" s="706" t="s">
        <v>791</v>
      </c>
      <c r="D97" s="835"/>
      <c r="E97" s="707">
        <v>46727.13</v>
      </c>
      <c r="F97" s="707"/>
      <c r="G97" t="s">
        <v>877</v>
      </c>
    </row>
    <row r="98" spans="1:6" ht="21.75">
      <c r="A98" s="707"/>
      <c r="B98" s="707">
        <v>139125</v>
      </c>
      <c r="C98" s="706" t="s">
        <v>792</v>
      </c>
      <c r="D98" s="835"/>
      <c r="E98" s="707">
        <v>0</v>
      </c>
      <c r="F98" s="707"/>
    </row>
    <row r="99" spans="1:6" ht="21.75">
      <c r="A99" s="707"/>
      <c r="B99" s="707">
        <v>1740.34</v>
      </c>
      <c r="C99" s="706" t="s">
        <v>793</v>
      </c>
      <c r="D99" s="835"/>
      <c r="E99" s="707">
        <v>0</v>
      </c>
      <c r="F99" s="707"/>
    </row>
    <row r="100" spans="1:6" ht="21.75">
      <c r="A100" s="707"/>
      <c r="B100" s="707">
        <v>9188.92</v>
      </c>
      <c r="C100" s="706" t="s">
        <v>800</v>
      </c>
      <c r="D100" s="835"/>
      <c r="E100" s="707">
        <v>0</v>
      </c>
      <c r="F100" s="707"/>
    </row>
    <row r="101" spans="1:6" ht="21.75">
      <c r="A101" s="707"/>
      <c r="B101" s="707">
        <v>10256880</v>
      </c>
      <c r="C101" s="706" t="s">
        <v>387</v>
      </c>
      <c r="D101" s="835"/>
      <c r="E101" s="707">
        <v>0</v>
      </c>
      <c r="F101" s="707"/>
    </row>
    <row r="102" spans="1:6" ht="21.75">
      <c r="A102" s="707"/>
      <c r="B102" s="707">
        <v>506636</v>
      </c>
      <c r="C102" s="706" t="s">
        <v>159</v>
      </c>
      <c r="D102" s="835"/>
      <c r="E102" s="707">
        <v>0</v>
      </c>
      <c r="F102" s="707"/>
    </row>
    <row r="103" spans="1:6" ht="21.75">
      <c r="A103" s="707"/>
      <c r="B103" s="707">
        <v>248633.64</v>
      </c>
      <c r="C103" s="706" t="s">
        <v>795</v>
      </c>
      <c r="D103" s="835"/>
      <c r="E103" s="707">
        <v>20700</v>
      </c>
      <c r="F103" s="707"/>
    </row>
    <row r="104" spans="1:6" ht="21.75">
      <c r="A104" s="707"/>
      <c r="B104" s="707">
        <v>6804</v>
      </c>
      <c r="C104" s="706" t="s">
        <v>824</v>
      </c>
      <c r="D104" s="835"/>
      <c r="E104" s="707">
        <v>0</v>
      </c>
      <c r="F104" s="707"/>
    </row>
    <row r="105" spans="1:6" ht="21.75">
      <c r="A105" s="707"/>
      <c r="B105" s="707">
        <v>2.83</v>
      </c>
      <c r="C105" s="706" t="s">
        <v>790</v>
      </c>
      <c r="D105" s="835"/>
      <c r="E105" s="707">
        <v>0</v>
      </c>
      <c r="F105" s="707"/>
    </row>
    <row r="106" spans="1:6" ht="21.75">
      <c r="A106" s="707"/>
      <c r="B106" s="707">
        <v>638</v>
      </c>
      <c r="C106" s="706" t="s">
        <v>523</v>
      </c>
      <c r="D106" s="835"/>
      <c r="E106" s="707">
        <v>638</v>
      </c>
      <c r="F106" s="707"/>
    </row>
    <row r="107" spans="1:6" ht="22.5" thickBot="1">
      <c r="A107" s="866"/>
      <c r="B107" s="866"/>
      <c r="C107" s="867"/>
      <c r="D107" s="868"/>
      <c r="E107" s="866"/>
      <c r="F107" s="866"/>
    </row>
    <row r="108" spans="1:6" ht="21.75">
      <c r="A108" s="361"/>
      <c r="B108" s="361"/>
      <c r="C108" s="42"/>
      <c r="D108" s="385"/>
      <c r="E108" s="361"/>
      <c r="F108" s="361"/>
    </row>
    <row r="109" spans="1:6" ht="21.75">
      <c r="A109" s="361"/>
      <c r="B109" s="361"/>
      <c r="C109" s="78"/>
      <c r="D109" s="42"/>
      <c r="E109" s="361"/>
      <c r="F109" s="636" t="s">
        <v>752</v>
      </c>
    </row>
    <row r="110" spans="1:6" ht="21.75">
      <c r="A110" s="361"/>
      <c r="B110" s="361"/>
      <c r="C110" s="877" t="s">
        <v>753</v>
      </c>
      <c r="D110" s="42"/>
      <c r="E110" s="361"/>
      <c r="F110" s="636"/>
    </row>
    <row r="111" spans="1:6" ht="22.5" thickBot="1">
      <c r="A111" s="361"/>
      <c r="B111" s="361"/>
      <c r="C111" s="68" t="s">
        <v>520</v>
      </c>
      <c r="D111" s="68"/>
      <c r="E111" s="68"/>
      <c r="F111" s="398"/>
    </row>
    <row r="112" spans="1:6" ht="22.5" thickBot="1">
      <c r="A112" s="507" t="s">
        <v>612</v>
      </c>
      <c r="B112" s="507"/>
      <c r="C112" s="825"/>
      <c r="D112" s="825"/>
      <c r="E112" s="826" t="s">
        <v>613</v>
      </c>
      <c r="F112" s="826" t="s">
        <v>727</v>
      </c>
    </row>
    <row r="113" spans="1:6" ht="21.75">
      <c r="A113" s="827" t="s">
        <v>782</v>
      </c>
      <c r="B113" s="827" t="s">
        <v>614</v>
      </c>
      <c r="C113" s="828" t="s">
        <v>121</v>
      </c>
      <c r="D113" s="829" t="s">
        <v>118</v>
      </c>
      <c r="E113" s="828" t="s">
        <v>615</v>
      </c>
      <c r="F113" s="828" t="s">
        <v>588</v>
      </c>
    </row>
    <row r="114" spans="1:6" ht="22.5" thickBot="1">
      <c r="A114" s="830" t="s">
        <v>783</v>
      </c>
      <c r="B114" s="830" t="s">
        <v>616</v>
      </c>
      <c r="C114" s="830"/>
      <c r="D114" s="831" t="s">
        <v>123</v>
      </c>
      <c r="E114" s="831" t="s">
        <v>617</v>
      </c>
      <c r="F114" s="830"/>
    </row>
    <row r="115" spans="1:6" ht="22.5" thickBot="1">
      <c r="A115" s="707"/>
      <c r="B115" s="707"/>
      <c r="C115" s="706"/>
      <c r="D115" s="835"/>
      <c r="E115" s="707"/>
      <c r="F115" s="707"/>
    </row>
    <row r="116" spans="1:6" ht="22.5" thickBot="1">
      <c r="A116" s="707"/>
      <c r="B116" s="508">
        <f>SUM(B90:B114)</f>
        <v>16817785.749999996</v>
      </c>
      <c r="C116" s="841"/>
      <c r="D116" s="706"/>
      <c r="E116" s="508">
        <f>SUM(E90:E115)</f>
        <v>100265.13</v>
      </c>
      <c r="F116" s="707"/>
    </row>
    <row r="117" spans="1:6" ht="22.5" thickBot="1">
      <c r="A117" s="840"/>
      <c r="B117" s="591">
        <f>+B89+B116</f>
        <v>40310981.03</v>
      </c>
      <c r="C117" s="878" t="s">
        <v>801</v>
      </c>
      <c r="D117" s="849"/>
      <c r="E117" s="591">
        <f>+E89+E116</f>
        <v>6855731.59</v>
      </c>
      <c r="F117" s="879"/>
    </row>
    <row r="118" spans="1:6" ht="21.75">
      <c r="A118" s="707"/>
      <c r="B118" s="857">
        <f>+B37-B116</f>
        <v>20375518.330000002</v>
      </c>
      <c r="C118" s="826" t="s">
        <v>722</v>
      </c>
      <c r="D118" s="706"/>
      <c r="E118" s="857">
        <f>+E37-E116</f>
        <v>6031036.670000001</v>
      </c>
      <c r="F118" s="707"/>
    </row>
    <row r="119" spans="1:6" ht="21.75">
      <c r="A119" s="707"/>
      <c r="B119" s="707"/>
      <c r="C119" s="828" t="s">
        <v>802</v>
      </c>
      <c r="D119" s="706"/>
      <c r="E119" s="707"/>
      <c r="F119" s="707"/>
    </row>
    <row r="120" spans="1:6" ht="21.75">
      <c r="A120" s="707"/>
      <c r="B120" s="707"/>
      <c r="C120" s="828" t="s">
        <v>725</v>
      </c>
      <c r="D120" s="706"/>
      <c r="E120" s="880"/>
      <c r="F120" s="707"/>
    </row>
    <row r="121" spans="1:6" ht="22.5" thickBot="1">
      <c r="A121" s="707"/>
      <c r="B121" s="707"/>
      <c r="C121" s="828" t="s">
        <v>728</v>
      </c>
      <c r="D121" s="706"/>
      <c r="E121" s="707"/>
      <c r="F121" s="707"/>
    </row>
    <row r="122" spans="1:6" ht="22.5" thickBot="1">
      <c r="A122" s="881"/>
      <c r="B122" s="591">
        <f>+B7+B37-B117</f>
        <v>31294950.28999999</v>
      </c>
      <c r="C122" s="882"/>
      <c r="D122" s="882"/>
      <c r="E122" s="591">
        <f>+E7+E37-E117</f>
        <v>31294950.289999995</v>
      </c>
      <c r="F122" s="881"/>
    </row>
    <row r="123" spans="1:6" ht="21.75">
      <c r="A123" s="361"/>
      <c r="B123" s="361"/>
      <c r="C123" s="42"/>
      <c r="D123" s="42"/>
      <c r="E123" s="361"/>
      <c r="F123" s="361"/>
    </row>
    <row r="124" spans="1:6" ht="21.75">
      <c r="A124" s="361"/>
      <c r="B124" s="361"/>
      <c r="C124" s="42"/>
      <c r="D124" s="42"/>
      <c r="E124" s="361"/>
      <c r="F124" s="361"/>
    </row>
    <row r="126" ht="21.75">
      <c r="A126" s="43" t="s">
        <v>543</v>
      </c>
    </row>
    <row r="127" ht="21.75">
      <c r="A127" s="43" t="s">
        <v>544</v>
      </c>
    </row>
    <row r="128" ht="21.75">
      <c r="A128" s="43" t="s">
        <v>545</v>
      </c>
    </row>
    <row r="129" ht="21.75">
      <c r="A129" s="43" t="s">
        <v>587</v>
      </c>
    </row>
    <row r="130" ht="21.75">
      <c r="C130" s="49"/>
    </row>
    <row r="131" ht="21.75">
      <c r="A131" s="43" t="s">
        <v>546</v>
      </c>
    </row>
    <row r="132" ht="21.75">
      <c r="A132" s="43" t="s">
        <v>547</v>
      </c>
    </row>
    <row r="133" ht="21.75">
      <c r="A133" s="43" t="s">
        <v>548</v>
      </c>
    </row>
    <row r="134" ht="21.75">
      <c r="A134" s="43" t="s">
        <v>549</v>
      </c>
    </row>
    <row r="135" ht="21.75">
      <c r="E135" s="49"/>
    </row>
    <row r="155" spans="1:6" ht="21.75">
      <c r="A155" s="43" t="s">
        <v>754</v>
      </c>
      <c r="B155" s="361">
        <v>8326890</v>
      </c>
      <c r="E155" s="43" t="s">
        <v>755</v>
      </c>
      <c r="F155" s="361">
        <v>5678187.88</v>
      </c>
    </row>
    <row r="156" spans="1:6" ht="21.75">
      <c r="A156" s="43" t="s">
        <v>756</v>
      </c>
      <c r="B156" s="361">
        <v>3922707.36</v>
      </c>
      <c r="E156" s="43" t="s">
        <v>756</v>
      </c>
      <c r="F156" s="361">
        <v>4144610.72</v>
      </c>
    </row>
    <row r="157" spans="1:6" ht="21.75">
      <c r="A157" s="43" t="s">
        <v>588</v>
      </c>
      <c r="B157" s="781">
        <f>+B155-B156</f>
        <v>4404182.640000001</v>
      </c>
      <c r="E157" s="43" t="s">
        <v>588</v>
      </c>
      <c r="F157" s="781">
        <f>+F155-F156</f>
        <v>1533577.1599999997</v>
      </c>
    </row>
    <row r="159" spans="1:2" ht="21.75">
      <c r="A159" s="43" t="s">
        <v>757</v>
      </c>
      <c r="B159" s="361">
        <v>5020051.59</v>
      </c>
    </row>
    <row r="160" spans="1:2" ht="21.75">
      <c r="A160" s="43" t="s">
        <v>756</v>
      </c>
      <c r="B160" s="361">
        <v>4632211.59</v>
      </c>
    </row>
    <row r="161" spans="1:2" ht="21.75">
      <c r="A161" s="43" t="s">
        <v>588</v>
      </c>
      <c r="B161" s="781">
        <f>+B159-B160</f>
        <v>387840</v>
      </c>
    </row>
  </sheetData>
  <sheetProtection/>
  <printOptions/>
  <pageMargins left="0.75" right="0.35" top="0.71" bottom="0.64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7"/>
  <sheetViews>
    <sheetView view="pageBreakPreview" zoomScaleSheetLayoutView="100" zoomScalePageLayoutView="0" workbookViewId="0" topLeftCell="A16">
      <selection activeCell="D36" sqref="D36"/>
    </sheetView>
  </sheetViews>
  <sheetFormatPr defaultColWidth="9.140625" defaultRowHeight="21.75"/>
  <cols>
    <col min="1" max="1" width="41.00390625" style="127" customWidth="1"/>
    <col min="2" max="2" width="9.140625" style="127" customWidth="1"/>
    <col min="3" max="3" width="14.00390625" style="127" customWidth="1"/>
    <col min="4" max="4" width="14.421875" style="127" customWidth="1"/>
    <col min="5" max="5" width="5.140625" style="127" customWidth="1"/>
    <col min="6" max="6" width="12.8515625" style="127" customWidth="1"/>
    <col min="7" max="16384" width="9.140625" style="46" customWidth="1"/>
  </cols>
  <sheetData>
    <row r="1" ht="18.75">
      <c r="A1" s="127" t="s">
        <v>641</v>
      </c>
    </row>
    <row r="2" ht="18.75">
      <c r="A2" s="127" t="s">
        <v>324</v>
      </c>
    </row>
    <row r="3" ht="18.75">
      <c r="A3" s="127" t="s">
        <v>416</v>
      </c>
    </row>
    <row r="4" spans="1:6" ht="17.25" customHeight="1">
      <c r="A4" s="209" t="s">
        <v>121</v>
      </c>
      <c r="B4" s="209" t="s">
        <v>118</v>
      </c>
      <c r="C4" s="209" t="s">
        <v>878</v>
      </c>
      <c r="D4" s="209" t="s">
        <v>600</v>
      </c>
      <c r="E4" s="210" t="s">
        <v>601</v>
      </c>
      <c r="F4" s="209" t="s">
        <v>602</v>
      </c>
    </row>
    <row r="5" spans="1:6" ht="16.5" customHeight="1">
      <c r="A5" s="211"/>
      <c r="B5" s="211" t="s">
        <v>123</v>
      </c>
      <c r="C5" s="211" t="s">
        <v>599</v>
      </c>
      <c r="D5" s="211"/>
      <c r="E5" s="212" t="s">
        <v>807</v>
      </c>
      <c r="F5" s="211" t="s">
        <v>603</v>
      </c>
    </row>
    <row r="6" spans="1:6" ht="15.75" customHeight="1">
      <c r="A6" s="213" t="s">
        <v>604</v>
      </c>
      <c r="B6" s="213"/>
      <c r="C6" s="213"/>
      <c r="D6" s="213"/>
      <c r="E6" s="213"/>
      <c r="F6" s="213"/>
    </row>
    <row r="7" spans="1:6" ht="18.75">
      <c r="A7" s="214" t="s">
        <v>605</v>
      </c>
      <c r="B7" s="214"/>
      <c r="C7" s="214"/>
      <c r="D7" s="214"/>
      <c r="E7" s="214"/>
      <c r="F7" s="214"/>
    </row>
    <row r="8" spans="1:6" ht="18.75">
      <c r="A8" s="214" t="s">
        <v>606</v>
      </c>
      <c r="B8" s="215">
        <v>411000</v>
      </c>
      <c r="C8" s="216">
        <v>36000</v>
      </c>
      <c r="D8" s="216">
        <v>120448.01</v>
      </c>
      <c r="E8" s="215" t="s">
        <v>601</v>
      </c>
      <c r="F8" s="216">
        <f aca="true" t="shared" si="0" ref="F8:F13">+C8-D8</f>
        <v>-84448.01</v>
      </c>
    </row>
    <row r="9" spans="1:6" ht="18.75">
      <c r="A9" s="214" t="s">
        <v>608</v>
      </c>
      <c r="B9" s="215">
        <v>412000</v>
      </c>
      <c r="C9" s="216">
        <v>2000</v>
      </c>
      <c r="D9" s="216">
        <v>62480</v>
      </c>
      <c r="E9" s="215" t="s">
        <v>807</v>
      </c>
      <c r="F9" s="216">
        <f t="shared" si="0"/>
        <v>-60480</v>
      </c>
    </row>
    <row r="10" spans="1:6" ht="18.75">
      <c r="A10" s="214" t="s">
        <v>609</v>
      </c>
      <c r="B10" s="215">
        <v>413000</v>
      </c>
      <c r="C10" s="216">
        <v>300000</v>
      </c>
      <c r="D10" s="216">
        <v>412725.97</v>
      </c>
      <c r="E10" s="215" t="s">
        <v>601</v>
      </c>
      <c r="F10" s="216">
        <f t="shared" si="0"/>
        <v>-112725.96999999997</v>
      </c>
    </row>
    <row r="11" spans="1:6" ht="18.75">
      <c r="A11" s="214" t="s">
        <v>365</v>
      </c>
      <c r="B11" s="215">
        <v>415000</v>
      </c>
      <c r="C11" s="216">
        <v>11000</v>
      </c>
      <c r="D11" s="216">
        <v>16700</v>
      </c>
      <c r="E11" s="215" t="s">
        <v>601</v>
      </c>
      <c r="F11" s="216">
        <f t="shared" si="0"/>
        <v>-5700</v>
      </c>
    </row>
    <row r="12" spans="1:6" ht="18.75">
      <c r="A12" s="214" t="s">
        <v>607</v>
      </c>
      <c r="B12" s="215">
        <v>420000</v>
      </c>
      <c r="C12" s="216">
        <v>10696800</v>
      </c>
      <c r="D12" s="216">
        <v>14116268</v>
      </c>
      <c r="E12" s="215" t="s">
        <v>807</v>
      </c>
      <c r="F12" s="216">
        <f t="shared" si="0"/>
        <v>-3419468</v>
      </c>
    </row>
    <row r="13" spans="1:6" ht="19.5" thickBot="1">
      <c r="A13" s="217" t="s">
        <v>610</v>
      </c>
      <c r="B13" s="218">
        <v>430000</v>
      </c>
      <c r="C13" s="219">
        <v>13908200</v>
      </c>
      <c r="D13" s="219">
        <v>8157021</v>
      </c>
      <c r="E13" s="218" t="s">
        <v>601</v>
      </c>
      <c r="F13" s="219">
        <f t="shared" si="0"/>
        <v>5751179</v>
      </c>
    </row>
    <row r="14" spans="1:6" ht="19.5" thickBot="1">
      <c r="A14" s="693" t="s">
        <v>366</v>
      </c>
      <c r="B14" s="694"/>
      <c r="C14" s="695">
        <f>SUM(C8:C13)</f>
        <v>24954000</v>
      </c>
      <c r="D14" s="695">
        <f>SUM(D8:D13)</f>
        <v>22885642.98</v>
      </c>
      <c r="E14" s="696" t="s">
        <v>601</v>
      </c>
      <c r="F14" s="695">
        <f>+F8+F9+F10+F11+F12+F13</f>
        <v>2068357.02</v>
      </c>
    </row>
    <row r="15" spans="1:6" ht="19.5" thickBot="1">
      <c r="A15" s="697" t="s">
        <v>367</v>
      </c>
      <c r="B15" s="696">
        <v>440000</v>
      </c>
      <c r="C15" s="695"/>
      <c r="D15" s="695">
        <v>7596122</v>
      </c>
      <c r="E15" s="695"/>
      <c r="F15" s="695"/>
    </row>
    <row r="16" spans="1:6" ht="19.5" thickBot="1">
      <c r="A16" s="700" t="s">
        <v>368</v>
      </c>
      <c r="B16" s="701"/>
      <c r="C16" s="952"/>
      <c r="D16" s="952">
        <f>+D14+D15</f>
        <v>30481764.98</v>
      </c>
      <c r="E16" s="952"/>
      <c r="F16" s="952"/>
    </row>
    <row r="17" spans="1:6" ht="18.75">
      <c r="A17" s="220" t="s">
        <v>121</v>
      </c>
      <c r="B17" s="220" t="s">
        <v>118</v>
      </c>
      <c r="C17" s="220" t="s">
        <v>878</v>
      </c>
      <c r="D17" s="220" t="s">
        <v>375</v>
      </c>
      <c r="E17" s="221" t="s">
        <v>601</v>
      </c>
      <c r="F17" s="220" t="s">
        <v>602</v>
      </c>
    </row>
    <row r="18" spans="1:6" ht="17.25" customHeight="1">
      <c r="A18" s="211"/>
      <c r="B18" s="211" t="s">
        <v>123</v>
      </c>
      <c r="C18" s="211" t="s">
        <v>879</v>
      </c>
      <c r="D18" s="211"/>
      <c r="E18" s="212" t="s">
        <v>807</v>
      </c>
      <c r="F18" s="211" t="s">
        <v>603</v>
      </c>
    </row>
    <row r="19" spans="1:6" ht="19.5" customHeight="1">
      <c r="A19" s="222" t="s">
        <v>376</v>
      </c>
      <c r="B19" s="222"/>
      <c r="C19" s="222"/>
      <c r="D19" s="222"/>
      <c r="E19" s="223"/>
      <c r="F19" s="222"/>
    </row>
    <row r="20" spans="1:6" ht="17.25" customHeight="1">
      <c r="A20" s="224" t="s">
        <v>377</v>
      </c>
      <c r="B20" s="215">
        <v>500000</v>
      </c>
      <c r="C20" s="225">
        <v>4870000</v>
      </c>
      <c r="D20" s="225">
        <v>490637</v>
      </c>
      <c r="E20" s="215"/>
      <c r="F20" s="226">
        <f>+C20-D20</f>
        <v>4379363</v>
      </c>
    </row>
    <row r="21" spans="1:6" ht="18.75">
      <c r="A21" s="224" t="s">
        <v>639</v>
      </c>
      <c r="B21" s="215">
        <v>521000</v>
      </c>
      <c r="C21" s="225">
        <v>1801000</v>
      </c>
      <c r="D21" s="225">
        <v>1572537</v>
      </c>
      <c r="E21" s="215"/>
      <c r="F21" s="226">
        <f aca="true" t="shared" si="1" ref="F21:F29">+C21-D21</f>
        <v>228463</v>
      </c>
    </row>
    <row r="22" spans="1:6" ht="18.75">
      <c r="A22" s="224" t="s">
        <v>640</v>
      </c>
      <c r="B22" s="215">
        <v>522000</v>
      </c>
      <c r="C22" s="225">
        <v>3566000</v>
      </c>
      <c r="D22" s="225">
        <v>2554149</v>
      </c>
      <c r="E22" s="215"/>
      <c r="F22" s="226">
        <f t="shared" si="1"/>
        <v>1011851</v>
      </c>
    </row>
    <row r="23" spans="1:6" ht="18.75">
      <c r="A23" s="224" t="s">
        <v>880</v>
      </c>
      <c r="B23" s="215">
        <v>531000</v>
      </c>
      <c r="C23" s="225">
        <v>1557000</v>
      </c>
      <c r="D23" s="225">
        <v>1266923</v>
      </c>
      <c r="E23" s="215"/>
      <c r="F23" s="226">
        <f t="shared" si="1"/>
        <v>290077</v>
      </c>
    </row>
    <row r="24" spans="1:6" ht="18.75">
      <c r="A24" s="224" t="s">
        <v>881</v>
      </c>
      <c r="B24" s="215">
        <v>532000</v>
      </c>
      <c r="C24" s="225">
        <v>4354800</v>
      </c>
      <c r="D24" s="225">
        <v>2521223.55</v>
      </c>
      <c r="E24" s="215"/>
      <c r="F24" s="226">
        <f t="shared" si="1"/>
        <v>1833576.4500000002</v>
      </c>
    </row>
    <row r="25" spans="1:6" ht="18.75">
      <c r="A25" s="224" t="s">
        <v>882</v>
      </c>
      <c r="B25" s="215">
        <v>533000</v>
      </c>
      <c r="C25" s="225">
        <v>4730000</v>
      </c>
      <c r="D25" s="225">
        <v>4341437.87</v>
      </c>
      <c r="E25" s="215"/>
      <c r="F25" s="226">
        <f t="shared" si="1"/>
        <v>388562.1299999999</v>
      </c>
    </row>
    <row r="26" spans="1:6" ht="18.75">
      <c r="A26" s="224" t="s">
        <v>883</v>
      </c>
      <c r="B26" s="215">
        <v>534000</v>
      </c>
      <c r="C26" s="225">
        <v>251000</v>
      </c>
      <c r="D26" s="225">
        <v>156165.86</v>
      </c>
      <c r="E26" s="215"/>
      <c r="F26" s="226">
        <f t="shared" si="1"/>
        <v>94834.14000000001</v>
      </c>
    </row>
    <row r="27" spans="1:6" ht="18.75">
      <c r="A27" s="224" t="s">
        <v>726</v>
      </c>
      <c r="B27" s="215">
        <v>541000</v>
      </c>
      <c r="C27" s="225">
        <v>24000</v>
      </c>
      <c r="D27" s="225">
        <v>24000</v>
      </c>
      <c r="E27" s="215"/>
      <c r="F27" s="226">
        <f t="shared" si="1"/>
        <v>0</v>
      </c>
    </row>
    <row r="28" spans="1:6" ht="18.75">
      <c r="A28" s="224" t="s">
        <v>884</v>
      </c>
      <c r="B28" s="227">
        <v>542000</v>
      </c>
      <c r="C28" s="225">
        <v>3780200</v>
      </c>
      <c r="D28" s="225">
        <v>2950000</v>
      </c>
      <c r="E28" s="215"/>
      <c r="F28" s="226">
        <f t="shared" si="1"/>
        <v>830200</v>
      </c>
    </row>
    <row r="29" spans="1:6" ht="19.5" thickBot="1">
      <c r="A29" s="228" t="s">
        <v>378</v>
      </c>
      <c r="B29" s="229">
        <v>550000</v>
      </c>
      <c r="C29" s="230">
        <v>20000</v>
      </c>
      <c r="D29" s="230">
        <v>20000</v>
      </c>
      <c r="E29" s="231"/>
      <c r="F29" s="231">
        <f t="shared" si="1"/>
        <v>0</v>
      </c>
    </row>
    <row r="30" spans="1:6" ht="19.5" thickBot="1">
      <c r="A30" s="693" t="s">
        <v>760</v>
      </c>
      <c r="B30" s="697"/>
      <c r="C30" s="698">
        <f>SUM(C20:C29)</f>
        <v>24954000</v>
      </c>
      <c r="D30" s="698">
        <f>SUM(D20:D29)</f>
        <v>15897073.280000001</v>
      </c>
      <c r="E30" s="696"/>
      <c r="F30" s="698">
        <f>SUM(F20:F29)</f>
        <v>9056926.719999999</v>
      </c>
    </row>
    <row r="31" spans="1:6" ht="19.5" thickBot="1">
      <c r="A31" s="699" t="s">
        <v>720</v>
      </c>
      <c r="B31" s="697"/>
      <c r="C31" s="695">
        <v>0</v>
      </c>
      <c r="D31" s="698">
        <v>7596122</v>
      </c>
      <c r="E31" s="696"/>
      <c r="F31" s="698"/>
    </row>
    <row r="32" spans="1:6" ht="19.5" thickBot="1">
      <c r="A32" s="699" t="s">
        <v>761</v>
      </c>
      <c r="B32" s="697"/>
      <c r="C32" s="695">
        <f>SUM(C31)</f>
        <v>0</v>
      </c>
      <c r="D32" s="698">
        <f>+D31</f>
        <v>7596122</v>
      </c>
      <c r="E32" s="696"/>
      <c r="F32" s="698"/>
    </row>
    <row r="33" spans="1:6" ht="19.5" thickBot="1">
      <c r="A33" s="700" t="s">
        <v>721</v>
      </c>
      <c r="B33" s="701"/>
      <c r="C33" s="702"/>
      <c r="D33" s="702">
        <f>+D30+D32</f>
        <v>23493195.28</v>
      </c>
      <c r="E33" s="703"/>
      <c r="F33" s="702"/>
    </row>
    <row r="34" spans="1:6" ht="18.75">
      <c r="A34" s="232" t="s">
        <v>722</v>
      </c>
      <c r="B34" s="233"/>
      <c r="C34" s="234"/>
      <c r="D34" s="234">
        <f>+D16-D33</f>
        <v>6988569.699999999</v>
      </c>
      <c r="E34" s="234"/>
      <c r="F34" s="234"/>
    </row>
    <row r="35" spans="1:6" ht="18.75">
      <c r="A35" s="214" t="s">
        <v>724</v>
      </c>
      <c r="B35" s="214"/>
      <c r="C35" s="226"/>
      <c r="D35" s="226"/>
      <c r="E35" s="226"/>
      <c r="F35" s="226"/>
    </row>
    <row r="36" spans="1:6" ht="18.75">
      <c r="A36" s="235" t="s">
        <v>725</v>
      </c>
      <c r="B36" s="236"/>
      <c r="C36" s="237"/>
      <c r="D36" s="237"/>
      <c r="E36" s="237"/>
      <c r="F36" s="237"/>
    </row>
    <row r="37" spans="1:6" ht="18.75">
      <c r="A37" s="146"/>
      <c r="B37" s="129"/>
      <c r="C37" s="148"/>
      <c r="D37" s="148"/>
      <c r="E37" s="148"/>
      <c r="F37" s="148"/>
    </row>
    <row r="38" spans="1:6" s="45" customFormat="1" ht="18">
      <c r="A38" s="45" t="s">
        <v>285</v>
      </c>
      <c r="C38" s="708"/>
      <c r="E38" s="708"/>
      <c r="F38" s="708"/>
    </row>
    <row r="39" spans="1:6" s="45" customFormat="1" ht="18">
      <c r="A39" s="45" t="s">
        <v>286</v>
      </c>
      <c r="C39" s="708"/>
      <c r="E39" s="708"/>
      <c r="F39" s="708"/>
    </row>
    <row r="40" spans="1:6" s="45" customFormat="1" ht="18">
      <c r="A40" s="45" t="s">
        <v>500</v>
      </c>
      <c r="C40" s="708"/>
      <c r="E40" s="708"/>
      <c r="F40" s="708"/>
    </row>
    <row r="41" spans="3:6" s="45" customFormat="1" ht="18">
      <c r="C41" s="708" t="s">
        <v>499</v>
      </c>
      <c r="E41" s="708"/>
      <c r="F41" s="708"/>
    </row>
    <row r="42" spans="1:6" ht="18.75">
      <c r="A42" s="146"/>
      <c r="B42" s="129"/>
      <c r="C42" s="148"/>
      <c r="D42" s="148"/>
      <c r="E42" s="148"/>
      <c r="F42" s="148"/>
    </row>
    <row r="43" spans="1:6" ht="18.75">
      <c r="A43" s="146"/>
      <c r="B43" s="129"/>
      <c r="C43" s="148"/>
      <c r="D43" s="148"/>
      <c r="E43" s="148"/>
      <c r="F43" s="148"/>
    </row>
    <row r="44" spans="1:6" ht="18.75">
      <c r="A44" s="146"/>
      <c r="B44" s="129"/>
      <c r="C44" s="148"/>
      <c r="D44" s="148"/>
      <c r="E44" s="148"/>
      <c r="F44" s="148"/>
    </row>
    <row r="45" spans="1:6" ht="18.75">
      <c r="A45" s="146"/>
      <c r="B45" s="129"/>
      <c r="C45" s="148"/>
      <c r="D45" s="148"/>
      <c r="E45" s="148"/>
      <c r="F45" s="148"/>
    </row>
    <row r="46" spans="1:6" ht="18.75">
      <c r="A46" s="146"/>
      <c r="B46" s="129"/>
      <c r="C46" s="148"/>
      <c r="D46" s="148"/>
      <c r="E46" s="148"/>
      <c r="F46" s="148"/>
    </row>
    <row r="51" ht="16.5" customHeight="1"/>
    <row r="52" ht="18" customHeight="1"/>
    <row r="53" ht="18" customHeight="1"/>
    <row r="54" ht="18" customHeight="1"/>
    <row r="86" spans="2:5" ht="18.75">
      <c r="B86" s="128"/>
      <c r="C86" s="128"/>
      <c r="D86" s="128"/>
      <c r="E86" s="128"/>
    </row>
    <row r="87" spans="2:5" ht="18.75">
      <c r="B87" s="128"/>
      <c r="C87" s="128"/>
      <c r="D87" s="128"/>
      <c r="E87" s="128"/>
    </row>
  </sheetData>
  <sheetProtection/>
  <printOptions/>
  <pageMargins left="0.79" right="0.4" top="0.68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iLLuSioN</cp:lastModifiedBy>
  <cp:lastPrinted>2014-06-06T07:59:47Z</cp:lastPrinted>
  <dcterms:created xsi:type="dcterms:W3CDTF">2006-08-24T08:49:13Z</dcterms:created>
  <dcterms:modified xsi:type="dcterms:W3CDTF">2014-06-06T07:59:55Z</dcterms:modified>
  <cp:category/>
  <cp:version/>
  <cp:contentType/>
  <cp:contentStatus/>
</cp:coreProperties>
</file>