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drawings/drawing1.xml" ContentType="application/vnd.openxmlformats-officedocument.drawing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475" windowWidth="12120" windowHeight="8910" tabRatio="914" firstSheet="32" activeTab="40"/>
  </bookViews>
  <sheets>
    <sheet name="กันยายน(ก่อน)" sheetId="1" r:id="rId1"/>
    <sheet name="รายจ่ายรอจ่าย4" sheetId="2" r:id="rId2"/>
    <sheet name="ค้างจ่าย5" sheetId="3" r:id="rId3"/>
    <sheet name="รายรับ1" sheetId="4" r:id="rId4"/>
    <sheet name="กันยายน(หลัง)" sheetId="5" r:id="rId5"/>
    <sheet name="รอ" sheetId="6" r:id="rId6"/>
    <sheet name="ค้าง" sheetId="7" r:id="rId7"/>
    <sheet name="รับ - จริง" sheetId="8" r:id="rId8"/>
    <sheet name="รับ-จ่ายทั้งปี" sheetId="9" r:id="rId9"/>
    <sheet name="รับทั้งปี" sheetId="10" r:id="rId10"/>
    <sheet name="งบแสดงฐานการเงิน" sheetId="11" r:id="rId11"/>
    <sheet name="หมายเหตุงบ" sheetId="12" r:id="rId12"/>
    <sheet name="งบทรัพย์สิน" sheetId="13" r:id="rId13"/>
    <sheet name="แนบท้ายงบทรัพย์สิน" sheetId="14" r:id="rId14"/>
    <sheet name="งบหนี้สิน" sheetId="15" r:id="rId15"/>
    <sheet name="รายจ่ายค้างจ่าย" sheetId="16" r:id="rId16"/>
    <sheet name="รอจ่าย" sheetId="17" r:id="rId17"/>
    <sheet name="อุดหนุนเฉพาะกิจค้างจ่าย" sheetId="18" r:id="rId18"/>
    <sheet name="งบเงินสะสม" sheetId="19" r:id="rId19"/>
    <sheet name="แนบงบสะสม" sheetId="20" r:id="rId20"/>
    <sheet name="แสดงผลการดำเนินงานจ่ายจากรายรับ" sheetId="21" r:id="rId21"/>
    <sheet name="รายจ่ายจากรายรับ" sheetId="22" r:id="rId22"/>
    <sheet name="รายจ่ายแผนงานรวม" sheetId="23" r:id="rId23"/>
    <sheet name="งบรายรับเงินอุอเฉพาะกิจ" sheetId="24" r:id="rId24"/>
    <sheet name="รายงานเงินสะสม" sheetId="25" r:id="rId25"/>
    <sheet name="รายงานยอดเงินสะสม" sheetId="26" r:id="rId26"/>
    <sheet name="แผนงานเงินสะสม" sheetId="27" r:id="rId27"/>
    <sheet name="แผนงานบริหารทั่วไป" sheetId="28" r:id="rId28"/>
    <sheet name="สงบภายใน" sheetId="29" r:id="rId29"/>
    <sheet name="แผนงานการศึกษา" sheetId="30" r:id="rId30"/>
    <sheet name="แผนงานสาธารฯสุข" sheetId="31" r:id="rId31"/>
    <sheet name="แผนงานอุตสาหกรรม" sheetId="32" r:id="rId32"/>
    <sheet name="แผนงานเคหะ" sheetId="33" r:id="rId33"/>
    <sheet name="แผนสร้างความเข้มแข็ง" sheetId="34" r:id="rId34"/>
    <sheet name="แผนงานศาสนา" sheetId="35" r:id="rId35"/>
    <sheet name="เกษตร" sheetId="36" r:id="rId36"/>
    <sheet name="แผนงานงบกลาง" sheetId="37" r:id="rId37"/>
    <sheet name="ทะเบียนคุมเงินสะสม" sheetId="38" r:id="rId38"/>
    <sheet name="ใบปะหน้างบ" sheetId="39" r:id="rId39"/>
    <sheet name="หน้าปก" sheetId="40" r:id="rId40"/>
    <sheet name="ที่อยู่ สตง." sheetId="41" r:id="rId41"/>
    <sheet name="ก.ย" sheetId="42" r:id="rId42"/>
  </sheets>
  <definedNames>
    <definedName name="_xlnm.Print_Area" localSheetId="0">'กันยายน(ก่อน)'!$A$1:$E$114</definedName>
    <definedName name="_xlnm.Print_Area" localSheetId="4">'กันยายน(หลัง)'!$A$1:$E$43</definedName>
    <definedName name="_xlnm.Print_Area" localSheetId="2">'ค้างจ่าย5'!$A$1:$G$34</definedName>
    <definedName name="_xlnm.Print_Area" localSheetId="40">'ที่อยู่ สตง.'!$A$1:$B$20</definedName>
    <definedName name="_xlnm.Print_Area" localSheetId="38">'ใบปะหน้างบ'!$A$1:$K$29</definedName>
    <definedName name="_xlnm.Print_Area" localSheetId="27">'แผนงานบริหารทั่วไป'!$A$1:$J$62</definedName>
    <definedName name="_xlnm.Print_Area" localSheetId="30">'แผนงานสาธารฯสุข'!$A:$IV</definedName>
    <definedName name="_xlnm.Print_Area" localSheetId="33">'แผนสร้างความเข้มแข็ง'!$A$1:$L$26</definedName>
    <definedName name="_xlnm.Print_Area" localSheetId="7">'รับ - จริง'!$A$1:$J$157</definedName>
    <definedName name="_xlnm.Print_Area" localSheetId="8">'รับ-จ่ายทั้งปี'!$A$1:$F$45</definedName>
    <definedName name="_xlnm.Print_Area" localSheetId="15">'รายจ่ายค้างจ่าย'!$A$1:$I$18</definedName>
    <definedName name="_xlnm.Print_Area" localSheetId="22">'รายจ่ายแผนงานรวม'!$A$1:$M$85</definedName>
    <definedName name="_xlnm.Print_Area" localSheetId="1">'รายจ่ายรอจ่าย4'!$A$1:$D$41</definedName>
    <definedName name="_xlnm.Print_Area" localSheetId="3">'รายรับ1'!$A$1:$N$72</definedName>
    <definedName name="_xlnm.Print_Area" localSheetId="20">'แสดงผลการดำเนินงานจ่ายจากรายรับ'!$A$1:$P$83</definedName>
    <definedName name="_xlnm.Print_Area" localSheetId="11">'หมายเหตุงบ'!$A$1:$H$30</definedName>
  </definedNames>
  <calcPr fullCalcOnLoad="1"/>
</workbook>
</file>

<file path=xl/sharedStrings.xml><?xml version="1.0" encoding="utf-8"?>
<sst xmlns="http://schemas.openxmlformats.org/spreadsheetml/2006/main" count="1973" uniqueCount="901">
  <si>
    <t xml:space="preserve">เงินเดือนผู้ดูแลเด็กเล็ก </t>
  </si>
  <si>
    <t>เงินค่าครองชีพ</t>
  </si>
  <si>
    <t>เงินตอบแทนผู้ปฏิบัติงานในพื้นที่พิเศษ</t>
  </si>
  <si>
    <t xml:space="preserve"> เงินค่าวัสดุศูนย์พัฒนาเด็กเล็ก</t>
  </si>
  <si>
    <t>เงินโครงการซ่อมแซมถนนลาดยาง</t>
  </si>
  <si>
    <t xml:space="preserve">เงินตอบแทนพิเศษผู้ดูแลเด็กเล็ก </t>
  </si>
  <si>
    <t xml:space="preserve">                                                                                                 ตั้งแต่วันที่ 1 ตุลาคม 2556 ถึง วันที่ 30 กันยายน 2557                                                                                      </t>
  </si>
  <si>
    <t xml:space="preserve">                     2.  จ่ายขาดเงินสะสม     …………413,896.00……..บาท</t>
  </si>
  <si>
    <t xml:space="preserve">                                        รวม                   ……..…413,896.00……..บาท</t>
  </si>
  <si>
    <t xml:space="preserve">                                                                                                             องค์การบริหารส่วนตำบลบือมัง  อำเภอรามัน  จังหวัดยะลา                                                                                                                 </t>
  </si>
  <si>
    <t xml:space="preserve">                                                                               รายงานรายจ่ายในการดำเนินงานจ่ายจากเงินรายรับตามแผนงาน...รักษาความสงบภายใน..(00120)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</si>
  <si>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ตั้งแต่วันที่  1  ตุลาคม  2556  ถึงวันที่  30  กันยายน  2557                                                                                                                   </t>
  </si>
  <si>
    <t xml:space="preserve">                                                                                                    องค์การบริหารส่วนตำบลบือมัง  อำเภอรามัน  จังหวัดยะลา                                                                                                                 </t>
  </si>
  <si>
    <t xml:space="preserve">                                                                                  รายงานรายจ่ายในการดำเนินงานจ่ายจากเงินรายรับตามแผนงาน...การศึกษา..(00210)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</si>
  <si>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ตั้งแต่วันที่  1  ตุลาคม  2556  ถึงวันที่  30  กันยายน  2557                                                                                                                   </t>
  </si>
  <si>
    <t xml:space="preserve">       (ลงชื่อ)                                                               (ลงชื่อ)                                                         (ลงชื่อ)</t>
  </si>
  <si>
    <t xml:space="preserve">                                                       องการบริหารส่วนตำบลบือมัง  อำเภอรามัน  จังหวัดยะลา</t>
  </si>
  <si>
    <t>เบิกจริง</t>
  </si>
  <si>
    <t>ยอดคงเหลือ</t>
  </si>
  <si>
    <t xml:space="preserve">จ่าย </t>
  </si>
  <si>
    <t>ปีงบประมาณ 2556</t>
  </si>
  <si>
    <t>เป็นกรณีพิเศษ (เงินรางวัลประจำปี 2556)</t>
  </si>
  <si>
    <t xml:space="preserve">    - เงินอุดหนุนระบุวัตถุประสงค์จากกรมส่งเสริมการปกครอง</t>
  </si>
  <si>
    <t>รวมหมวดเงินอุดหนุนระบุวัตถุประสงค์</t>
  </si>
  <si>
    <t xml:space="preserve">                                                                                       รายจ่ายรอจ่าย   แนบท้ายงบทดลอง                                  (หมายเหตุ 4)</t>
  </si>
  <si>
    <t xml:space="preserve">                                                                                       รายจ่ายรอจ่าย แนบท้ายงบทดลอง                                    (หมายเหตุ 4)</t>
  </si>
  <si>
    <t xml:space="preserve">                                                                                                                                                               องค์การบริหารส่วนตำบลบือมัง อำเภอรามัน จังหวัดยะลา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</si>
  <si>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กระดาษทำการกระทบยอด รายจ่าย (จ่ายจากเงินสะสม)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</si>
  <si>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'   - ภาษีบำรุงท้องที่</t>
  </si>
  <si>
    <t xml:space="preserve"> '   - ค่าดอกเบี้ยเงินฝากธนาคาร</t>
  </si>
  <si>
    <t xml:space="preserve"> '   -รายได้เบ็ดเตล็ดอื่น ๆ</t>
  </si>
  <si>
    <t xml:space="preserve"> '   - ภาษีสุรา</t>
  </si>
  <si>
    <t xml:space="preserve"> '   -ภาษีสรรพสามิต</t>
  </si>
  <si>
    <t xml:space="preserve"> '   -ภาษีมูลค่าเพิ่ม</t>
  </si>
  <si>
    <t xml:space="preserve"> '   - ภาษีมูลค่าเพิ่ม  1 ใน 9</t>
  </si>
  <si>
    <t xml:space="preserve"> '   - ค่าธรรมเนียมการจดทะเบียนสิทธิและนิติกรรมที่ดิน</t>
  </si>
  <si>
    <t xml:space="preserve">    ส่ง</t>
  </si>
  <si>
    <t xml:space="preserve"> เงินฝากธนาคาร ธกส.สาขายะลา </t>
  </si>
  <si>
    <t xml:space="preserve"> เลขชีบัญชี 061 - 2 - 21338 - 3 ประเภทออมทรัพย์ อบต.บือมัง</t>
  </si>
  <si>
    <t xml:space="preserve">  เลขชีบัญชี   061 - 4 - 04000 - 7  ประเภทเงินฝากประจำ</t>
  </si>
  <si>
    <t>หน้า  2</t>
  </si>
  <si>
    <t xml:space="preserve"> เงินรับฝาก (หมายเหตุ 2) </t>
  </si>
  <si>
    <t>00111</t>
  </si>
  <si>
    <t>ประมาณการ</t>
  </si>
  <si>
    <t>รายจ่าย</t>
  </si>
  <si>
    <t>หมวดค่าตอบแทน</t>
  </si>
  <si>
    <t>หมวดค่าใช้สอย</t>
  </si>
  <si>
    <t>หมวดค่าวัสดุ</t>
  </si>
  <si>
    <t xml:space="preserve">                                                                      ตั้งแต่วันที่ 1  ตุลาคม  2556  ถึงวันที่ 30  กันยายน 2557                                                                                                                                                                                </t>
  </si>
  <si>
    <t>2.3 ค่าธรรมเนียมการตรวจแบบแปลน</t>
  </si>
  <si>
    <t>2.4 ค่าธรรมเนียมเปลี่ยนแปลงทะเบียนพาณิชย์</t>
  </si>
  <si>
    <t>2.5 ขออนุญาตก่อสร้างอาคาร</t>
  </si>
  <si>
    <t xml:space="preserve">      เงินโครงการซ่อมแซมถนนลาดยางสายหน้าอนามัย</t>
  </si>
  <si>
    <t xml:space="preserve">                                                                                        ตั้งแต่วันที่  1  ตุลาคม 2556  ถึง วันที่ 30 กันยายน 2557</t>
  </si>
  <si>
    <t xml:space="preserve">                   (นางจรวยพร  เจือจันทร์ )                                 (นายนิรัตน์  ปลดทุกข์)                              (นายอาหะมะ   ลามอสีเตาะ)     </t>
  </si>
  <si>
    <t>หมวดค่าสาธารณูปโภค</t>
  </si>
  <si>
    <t>หมวดที่ดินและสิ่งก่อสร้าง</t>
  </si>
  <si>
    <t>รวม</t>
  </si>
  <si>
    <t>ทรัพยสิน</t>
  </si>
  <si>
    <t>รายได้ค้างรับ</t>
  </si>
  <si>
    <t>หนี้สินและเงินสะสม</t>
  </si>
  <si>
    <t>ทุนทรัพย์สิน</t>
  </si>
  <si>
    <t>ประเภททรัพย์สิน</t>
  </si>
  <si>
    <t>ยกมาจาก</t>
  </si>
  <si>
    <t>งวดก่อน</t>
  </si>
  <si>
    <t>รับเพิ่ม</t>
  </si>
  <si>
    <t>งวดนี้</t>
  </si>
  <si>
    <t>จำหน่าย</t>
  </si>
  <si>
    <t>ยกไป</t>
  </si>
  <si>
    <t>ทรัพย์สิน</t>
  </si>
  <si>
    <t>เกิดจาก</t>
  </si>
  <si>
    <t>จำนวน</t>
  </si>
  <si>
    <t>เงิน</t>
  </si>
  <si>
    <t>เลขรหัส</t>
  </si>
  <si>
    <t>ก.</t>
  </si>
  <si>
    <t>อสังหาริมทรัพย์</t>
  </si>
  <si>
    <t>ที่ดิน</t>
  </si>
  <si>
    <t>อาคาร</t>
  </si>
  <si>
    <t>ข.</t>
  </si>
  <si>
    <t>สังหาริมทรัพย์</t>
  </si>
  <si>
    <t>ครุภัณฑ์สำนักงาน</t>
  </si>
  <si>
    <t>2.2 ค่าปรับผิดสัญญา</t>
  </si>
  <si>
    <t xml:space="preserve">                                                                                                         องค์การบริหารส่วนตำบลบือมัง  อำเภอรามัน  จังหวัดยะลา                                                                                  </t>
  </si>
  <si>
    <t xml:space="preserve">                                      อต.16</t>
  </si>
  <si>
    <t>ว/ด/ป</t>
  </si>
  <si>
    <t>อ้างถึง</t>
  </si>
  <si>
    <t>รับ</t>
  </si>
  <si>
    <t>ใบสำคัญ</t>
  </si>
  <si>
    <t>30 ก.ย. 2556</t>
  </si>
  <si>
    <t>รับเงินรายจ่ายรอจ่าย</t>
  </si>
  <si>
    <t xml:space="preserve">ใบผ่านบัญชีทั่วไป </t>
  </si>
  <si>
    <t>รับเงินรายจ่ายค้างจ่าย</t>
  </si>
  <si>
    <t>รับเงินสะสมสิ้นปีงบประมาณประจำปี 2556</t>
  </si>
  <si>
    <t>เข้าเงินทุนสำรองเงินสะสม 25% ประจำปี 2556</t>
  </si>
  <si>
    <t xml:space="preserve">            (ลงชื่อ)……………….........…………..                                    (ลงชื่อ)……………….........…………..                                       (ลงชื่อ)……………….........…………..                                                                                 </t>
  </si>
  <si>
    <t xml:space="preserve">                          (นางสาวจรวยพร   เจือจันทร์)                                                      (นายนิรัตน์   ปลดทุกข์)                                                                        (นายนิรัตน์   ปลดทุกข์)                            </t>
  </si>
  <si>
    <t xml:space="preserve">                               หัวหน้าส่วนการคลัง                                                       ปลัดองค์การบริหารส่วนตำบลบือมัง                                                     ปลัดองค์การบริหารส่วนตำบลบือมัง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</si>
  <si>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ปฎิบัติหน้าที่นายกองค์การบริหารส่วนตำบลบือมัง                                                 </t>
  </si>
  <si>
    <t xml:space="preserve">                                                      รายงานรายจ่ายในการดำเนินงานจ่ายจากเงินรายรับตามแผนงาน.การศาสนาวัฒนธรรมและนันทนาการ.(00260)                                                                                                                                  </t>
  </si>
  <si>
    <t>/ ต่อหน้า  3</t>
  </si>
  <si>
    <t>หน้าที่  2</t>
  </si>
  <si>
    <t>ทรัพย์สินตามงบทรัพย์สิน  (หมายเหตุ 1)</t>
  </si>
  <si>
    <t>เงินสด เงินฝากธนาคารและเงินฝากคลังจังหวัด  (หมายเหตุ 2)</t>
  </si>
  <si>
    <t xml:space="preserve">                                                                                                                                                   งบแสดงผลการดำเนินงานจ่ายจากเงินรายรับ                                                                                                                      </t>
  </si>
  <si>
    <t xml:space="preserve">                                                                                           งบทรัพย์สิน     (ประกอบงบแสดงฐานะการเงิน)                                                                                          </t>
  </si>
  <si>
    <t>รวมเงินทั้งสิ้น</t>
  </si>
  <si>
    <t>งบ</t>
  </si>
  <si>
    <t xml:space="preserve">   ค่าเงินอุดหนุน (อสม.)สำหรับพัฒนาระบบบริการฯลฯ</t>
  </si>
  <si>
    <t xml:space="preserve">   ค่าเงินอุดหนุน (จริยธรรมการเรียนรู้การอนุรักษ์</t>
  </si>
  <si>
    <t xml:space="preserve">   ศิลปวัฒนธรรมและภูมิปัญญาท้องถิ่น</t>
  </si>
  <si>
    <t xml:space="preserve">งบประกอบบัญชีเงินรายรับ  หมายเหตุ  1 </t>
  </si>
  <si>
    <t>หน้าที่  3</t>
  </si>
  <si>
    <t xml:space="preserve">                                                                                          ตั้งแต่วันที่  1  ตุลาคม  2556  ถึงวันที่  30  กันยายน  2557                                                                                                                           </t>
  </si>
  <si>
    <t xml:space="preserve">                                                                                                  ตั้งแต่วันที่     1  ตุลาคม  2556    ถึงวันที่  30  กันยายน  2557                                                                                                                           </t>
  </si>
  <si>
    <t xml:space="preserve">                                                                                     ตั้งแต่วันที่     1  ตุลาคม  2556    ถึงวันที่  30  กันยายน  2557                                                                                                                           </t>
  </si>
  <si>
    <t xml:space="preserve">                                                                                          ตั้งแต่วันที่     1  ตุลาคม  2556   ถึงวันที่  30  กันยายน  2557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</si>
  <si>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ตั้งแต่วันที่  1  ตุลาคม  2556   ถึงวันที่  30  กันยายน  2557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</si>
  <si>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ตั้งแต่วันที่     1  ตุลาคม  2556     ถึงวันที่  30  กันยายน  2557                                                                                                                          </t>
  </si>
  <si>
    <t>ต.ค</t>
  </si>
  <si>
    <t>พ.ย</t>
  </si>
  <si>
    <t>ธ.ค</t>
  </si>
  <si>
    <t>ม.ค</t>
  </si>
  <si>
    <t>ก.พ</t>
  </si>
  <si>
    <t>มี.ค</t>
  </si>
  <si>
    <t>เม.ย</t>
  </si>
  <si>
    <t>พ.ค</t>
  </si>
  <si>
    <t>มิ.ย</t>
  </si>
  <si>
    <t>ก.ค</t>
  </si>
  <si>
    <t>ส.ค</t>
  </si>
  <si>
    <t>ก.ย</t>
  </si>
  <si>
    <t>งบที่อนุมัติ</t>
  </si>
  <si>
    <t xml:space="preserve">             แผนงาน / งาน</t>
  </si>
  <si>
    <t>สาธารณสุข</t>
  </si>
  <si>
    <t>เคหะและ</t>
  </si>
  <si>
    <t>สร้างความ</t>
  </si>
  <si>
    <t>ศาสนา</t>
  </si>
  <si>
    <t>ทั่วไป</t>
  </si>
  <si>
    <t>ชุมชน</t>
  </si>
  <si>
    <t>เข้มแข็ง</t>
  </si>
  <si>
    <t>วัฒนธรรม</t>
  </si>
  <si>
    <t>ของชุมชน</t>
  </si>
  <si>
    <t>ค่าสาธารณูปโภค</t>
  </si>
  <si>
    <t>ค่าที่ดินและสิ่งก่อสร้าง(หมายเหตุ 2)</t>
  </si>
  <si>
    <t>ภาษีอากร</t>
  </si>
  <si>
    <t>ค่าธรรมเนียมค่าปรับและใบอนุญาต</t>
  </si>
  <si>
    <t>รายได้จากทรัพย์สิน</t>
  </si>
  <si>
    <t>รายได้เบ็ดเตล็ด</t>
  </si>
  <si>
    <t>อุดหนุนทั่วไป</t>
  </si>
  <si>
    <t>ไม่ต้องทำแนบเพราะไม่ได้เป็นหนี้กับใคร</t>
  </si>
  <si>
    <t>รวมเงินรายได้</t>
  </si>
  <si>
    <t>1. เงินอุดหนุนทั่วไป</t>
  </si>
  <si>
    <t>(ตามอำนาจหน้าที่และภารกิจถ่ายโอนเลือกทำ)</t>
  </si>
  <si>
    <t>รวมเงินรายได้และเงินอุดหนุนทั่วไป</t>
  </si>
  <si>
    <t xml:space="preserve">                                                                                                             รายงานรายจ่ายในการดำเนินงานจ่ายจากเงินรายรับตามแผนงาน...บริหารทั่วไป..(00110)                                                                                                                                  </t>
  </si>
  <si>
    <t>ค่าที่ดินและสิ่งก่อสร้าง</t>
  </si>
  <si>
    <t>วัฒนธรรมท้องถิ่น</t>
  </si>
  <si>
    <t>งาน ศาสนาและ</t>
  </si>
  <si>
    <t>และวัฒน</t>
  </si>
  <si>
    <t>งาน ศาสนา</t>
  </si>
  <si>
    <t xml:space="preserve">                                                                                        องค์การบริหารส่วนตำบลบือมัง  อำเภอรามัน  จังหวัดยะลา                                                                                                                 </t>
  </si>
  <si>
    <t xml:space="preserve">                                                          ตั้งแต่วันที่ 1  ตุลาคม  2556  ถึงวันที่ 30  กันยายน 2557                                                                                                                                                                                </t>
  </si>
  <si>
    <t>2.3 ค่าธรรมเนียมอื่น ๆ</t>
  </si>
  <si>
    <t xml:space="preserve">       เงินตอบแทนผู้ปฏิบัติงานในพื้นที่พิเศษ (ผู้ดูแลเด็ก)</t>
  </si>
  <si>
    <t xml:space="preserve">       เงินตอบแทนผู้ปฏิบัติงานในพื้นที่พิเศษ(พนักงาน ลูกจ้าง อปท.)</t>
  </si>
  <si>
    <t xml:space="preserve">      เงินค่าวัสดุสำหรับศูนย์พัฒนาเด็กเล็ก</t>
  </si>
  <si>
    <t xml:space="preserve">      เงินโครงการซ่อมแซมถนนลาดยาง</t>
  </si>
  <si>
    <t xml:space="preserve">                                                                                              องค์การบริหารส่วนตำบลบือมัง อำเภอรามัน  จังหวัดยะลา                                                                                                            </t>
  </si>
  <si>
    <t xml:space="preserve">                                                                                            บัญชีรายละเอียดงบรายรับ (เงินอุดหนุน - ตามวัตถุประสงค์)                                                                                        </t>
  </si>
  <si>
    <t xml:space="preserve">                                                                         รายงานรายจ่ายในการดำเนินงานจ่ายจากเงินรายรับตามแผนงาน...การเกษตร...(00320)                                                                                                                                  </t>
  </si>
  <si>
    <t>งาน ส่งเสริมการ</t>
  </si>
  <si>
    <t>(00321)</t>
  </si>
  <si>
    <t>งาน อนุรักษ์</t>
  </si>
  <si>
    <t>แหล่งน้ำ</t>
  </si>
  <si>
    <t>(00322)</t>
  </si>
  <si>
    <t>งานป้องกันภัยฝ่ายพลเรือน</t>
  </si>
  <si>
    <t>(00123)</t>
  </si>
  <si>
    <t xml:space="preserve">                                                                   รายงานรายจ่ายในการดำเนินงานจ่ายจากเงินรายรับตามแผนงาน..งบกลาง..(00410)                                                                                                                                  </t>
  </si>
  <si>
    <t>รายจ่ายจากเงินรายได้</t>
  </si>
  <si>
    <t>หมายเหตุ  รายละเอียดแนบท้าย</t>
  </si>
  <si>
    <t xml:space="preserve">      เลขชีบัญชี 061 - 2 - 21338 - 3 </t>
  </si>
  <si>
    <t xml:space="preserve">      เลขชีบัญชี   061 - 4 - 04000 - 7</t>
  </si>
  <si>
    <t xml:space="preserve">      เงินฝากธนาคาร ธกส.สาขายะลา   (ประเภทออมทรัพย์)</t>
  </si>
  <si>
    <t xml:space="preserve">      เงินฝากธนาคาร ธกส.สาขายะลา  (ประเภทเงินฝากประจำ)</t>
  </si>
  <si>
    <r>
      <t>หัก</t>
    </r>
    <r>
      <rPr>
        <sz val="14"/>
        <rFont val="Angsana New"/>
        <family val="1"/>
      </rPr>
      <t xml:space="preserve"> บัญชีรายได้ค้างรับ</t>
    </r>
  </si>
  <si>
    <r>
      <t>บวก</t>
    </r>
    <r>
      <rPr>
        <sz val="14"/>
        <rFont val="Angsana New"/>
        <family val="1"/>
      </rPr>
      <t xml:space="preserve">  ลูกหนี้เงินยืมเงินงบประมาณ</t>
    </r>
  </si>
  <si>
    <r>
      <t>หัก</t>
    </r>
    <r>
      <rPr>
        <sz val="14"/>
        <rFont val="Angsana New"/>
        <family val="1"/>
      </rPr>
      <t xml:space="preserve"> บัญชีเงินรายจ่ายค้างจ่าย</t>
    </r>
  </si>
  <si>
    <t xml:space="preserve">  (ลงชื่อ)                                                                   (ลงชื่อ)                                                    (ลงชื่อ)</t>
  </si>
  <si>
    <t xml:space="preserve">                                                                            บัญชีรายละเอียดงบรายรับประจำปี                                                                                          </t>
  </si>
  <si>
    <t xml:space="preserve"> พ.ย </t>
  </si>
  <si>
    <t xml:space="preserve"> ม.ค </t>
  </si>
  <si>
    <t xml:space="preserve"> ก.พ </t>
  </si>
  <si>
    <t xml:space="preserve"> เม.ย </t>
  </si>
  <si>
    <t xml:space="preserve"> ก.ค </t>
  </si>
  <si>
    <t xml:space="preserve"> ส.ค </t>
  </si>
  <si>
    <t xml:space="preserve"> -   </t>
  </si>
  <si>
    <t>เดือนกันยายนได้ส่งคืนบิกจ่ายเงินเพิ่มสำหรับการสู้รบ (พสร.)จาก นายก(นายอาหะมะ  ลามอสีเตาะ)  55,200.00 บาท</t>
  </si>
  <si>
    <t xml:space="preserve">                                                                                           รายงานรับ - จ่ายเงินสด</t>
  </si>
  <si>
    <t>เงินรายจ่ายค้างจ่าย</t>
  </si>
  <si>
    <t xml:space="preserve">  / ต่อหน้า  2</t>
  </si>
  <si>
    <t xml:space="preserve">                           (ลงชื่อ)                                                                             (ลงชื่อ)                                                               </t>
  </si>
  <si>
    <t xml:space="preserve">                                    (นางสาวจรวยพร  เจือจันทร์ )                                         (นายนิรัตน์   ปลดทุกข์ )                                 </t>
  </si>
  <si>
    <t xml:space="preserve">                            หัวหน้ากองคลังองค์การบริหารส่วนตำบล                         ปลัดองค์การบริหารส่วนตำบล                                  </t>
  </si>
  <si>
    <t xml:space="preserve">                                                  องค์การบริหารส่วนตำบลบือมัง อำเภอรามัน  จังหวัดยะลา       </t>
  </si>
  <si>
    <t xml:space="preserve">                                                                                งบแสดงฐานการเงิน              </t>
  </si>
  <si>
    <t>จ่ายสะสม</t>
  </si>
  <si>
    <t>จ่ายอุดหนุนทั่วไป</t>
  </si>
  <si>
    <t>อาคาร อบต.</t>
  </si>
  <si>
    <t>เครื่องปริ้นเตอร์</t>
  </si>
  <si>
    <t>เครื่องคอมพิวเตอร์พร้อมตั้งโต๊ะ</t>
  </si>
  <si>
    <t>จ่ายอุดหนุนเฉพาะกิจ</t>
  </si>
  <si>
    <t xml:space="preserve"> ******หมายเหตุ       รายละเอียดแนบท้ายงบทรัพย์สิน 2556 </t>
  </si>
  <si>
    <r>
      <t>บวก</t>
    </r>
    <r>
      <rPr>
        <sz val="16"/>
        <rFont val="AngsanaUPC"/>
        <family val="1"/>
      </rPr>
      <t xml:space="preserve">       รับจริงสูงกว่าจ่ายจริง</t>
    </r>
  </si>
  <si>
    <r>
      <t xml:space="preserve">หัก </t>
    </r>
    <r>
      <rPr>
        <sz val="16"/>
        <rFont val="AngsanaUPC"/>
        <family val="1"/>
      </rPr>
      <t xml:space="preserve">       เงินทุนสำรองเงินสะสมประจำปี  </t>
    </r>
  </si>
  <si>
    <r>
      <t>บวก</t>
    </r>
    <r>
      <rPr>
        <sz val="16"/>
        <rFont val="AngsanaUPC"/>
        <family val="1"/>
      </rPr>
      <t xml:space="preserve">       รับจริงสูงกว่าจ่ายจริงหลังหักเงินทุนสำรองเงินสะสม</t>
    </r>
  </si>
  <si>
    <r>
      <t>บวก</t>
    </r>
    <r>
      <rPr>
        <sz val="16"/>
        <rFont val="AngsanaUPC"/>
        <family val="1"/>
      </rPr>
      <t xml:space="preserve">        เงินสะสมระหว่างปี</t>
    </r>
  </si>
  <si>
    <r>
      <t xml:space="preserve">หัก  </t>
    </r>
    <r>
      <rPr>
        <sz val="16"/>
        <rFont val="AngsanaUPC"/>
        <family val="1"/>
      </rPr>
      <t xml:space="preserve">       เงินจ่ายขาดเงินสะสม</t>
    </r>
  </si>
  <si>
    <t>เงินอุดหนุน</t>
  </si>
  <si>
    <t>หมายเหตุ 4  รับเงินอุดหนุนเฉพาะกิจ</t>
  </si>
  <si>
    <t>กรมส่งเสริมการปกครองท้องถิ่น</t>
  </si>
  <si>
    <t xml:space="preserve">                                                                         ประจำปีงบประมาณ  2557                                              </t>
  </si>
  <si>
    <t xml:space="preserve">            โครงการก่อสร้างอาคารอเนกประสงค์ หมู่ที่  6</t>
  </si>
  <si>
    <t>จ่าย ต.ค.56</t>
  </si>
  <si>
    <t xml:space="preserve">                                                องการบริหารส่วนตำบลบือมัง  อำเภอรามัน  จังหวัดยะลา</t>
  </si>
  <si>
    <t xml:space="preserve">                                                                    รายจ่ายค้างจ่าย      แนบท้ายงบทดลอง                                                          (หมายเหตุ 5)</t>
  </si>
  <si>
    <t xml:space="preserve">                                                                                 รายจ่ายค้างจ่าย แนบท้ายงบทดลอง                                                   (หมายเหตุ 5)</t>
  </si>
  <si>
    <t xml:space="preserve">                                                                องการบริหารส่วนตำบลบือมัง  อำเภอรามัน  จังหวัดยะลา</t>
  </si>
  <si>
    <t xml:space="preserve">                                                                                 รายจ่ายค้างจ่าย แนบท้ายงบทดลอง                               (หมายเหตุ 5)</t>
  </si>
  <si>
    <t xml:space="preserve">                                                                        ณ. วันที่ 30    กันยายน 2557                                                                                </t>
  </si>
  <si>
    <t xml:space="preserve">                                                                                   ณ. วันที่ 30 กันยายน 2557                                                                          </t>
  </si>
  <si>
    <t xml:space="preserve">                                                ณ   วันที่   30   กันยายน 2557                                                                                                                                                                                            </t>
  </si>
  <si>
    <t>ยอดเงินสะสม ณ วันที่    1 ตุลาคม 2556</t>
  </si>
  <si>
    <t xml:space="preserve">             (2,107,299.91  x 25%)</t>
  </si>
  <si>
    <t xml:space="preserve">                เงินรายจ่ายรอจ่าย  ประจำปี 2556</t>
  </si>
  <si>
    <t xml:space="preserve">                                                                                                                                    ประจำปีงบประมาณ  2557                                        </t>
  </si>
  <si>
    <t xml:space="preserve">                                                                                                                          </t>
  </si>
  <si>
    <t>คงเหลือ</t>
  </si>
  <si>
    <t>ยอดยกมา</t>
  </si>
  <si>
    <t>จ่ายจริง</t>
  </si>
  <si>
    <t>(1) หายอดเงินสะสมจากงบแสดงฐานะการเงิน</t>
  </si>
  <si>
    <t>(ปรากฎตามงบแสดงฐานะการเงิน)</t>
  </si>
  <si>
    <t xml:space="preserve">ยอดเงินสะสมที่นำไปใช้ได้          </t>
  </si>
  <si>
    <t>(2) พิสูจน์ยอดเงินสะสมจากบัญชีเงินสด เงินฝากธนาคารและเงินฝากคลังจังหวัด</t>
  </si>
  <si>
    <t xml:space="preserve">      บัญชีเงินรับฝากต่าง ๆ</t>
  </si>
  <si>
    <t>แผนงานบริหารงานทั่วไป</t>
  </si>
  <si>
    <t>งานบริหารงานทั่วไป</t>
  </si>
  <si>
    <t>รายรับ</t>
  </si>
  <si>
    <t>รายรับจริง</t>
  </si>
  <si>
    <t>+</t>
  </si>
  <si>
    <t>สูง</t>
  </si>
  <si>
    <t>ต่ำ</t>
  </si>
  <si>
    <t>รายรับตามประมาณการ</t>
  </si>
  <si>
    <t>รายได้</t>
  </si>
  <si>
    <t>หมวดภาษีอากร</t>
  </si>
  <si>
    <t>หมวดภาษีาจัดสรร</t>
  </si>
  <si>
    <t>หมวดค่าธรรมเนียม ค่าปรับและใบอนุญาต</t>
  </si>
  <si>
    <t>หมวดรายได้จากทรัพย์สิน</t>
  </si>
  <si>
    <t>หมวดเงินอุดหนุนจากรัฐบาล</t>
  </si>
  <si>
    <t xml:space="preserve">รวมรายจ่ายทั้งสิ้น </t>
  </si>
  <si>
    <t xml:space="preserve">                 จนถึงปัจจุบัน         </t>
  </si>
  <si>
    <t>เดือนนี้</t>
  </si>
  <si>
    <t xml:space="preserve">    เกิดขึ้นจริง    </t>
  </si>
  <si>
    <t>เกิดขึ้นจริง</t>
  </si>
  <si>
    <t xml:space="preserve">       บาท       </t>
  </si>
  <si>
    <t>บาท</t>
  </si>
  <si>
    <t>เงินเบี้ยยังชีพคนชรา</t>
  </si>
  <si>
    <t xml:space="preserve">                                       องค์การบริหารส่วนตำบลบือมัง  อำเภอรามัน  จังหวัดยะลา                                                                                                                                                                            </t>
  </si>
  <si>
    <t xml:space="preserve">      บัญชีเงินทุนสำรองเงินสะสม</t>
  </si>
  <si>
    <t xml:space="preserve">      บัญชีรายจ่ายรอจ่าย</t>
  </si>
  <si>
    <t>เลข</t>
  </si>
  <si>
    <t>รับจริง</t>
  </si>
  <si>
    <t>ก.รายได้</t>
  </si>
  <si>
    <t>1.หมวดภาษีอากร</t>
  </si>
  <si>
    <t>1.1 ภาษีโรงเรือนและที่ดิน</t>
  </si>
  <si>
    <t>1.2 ภาษีบำรุงท้องถิ่น</t>
  </si>
  <si>
    <t>2. หมวดค่าธรรมเนียม ค่าปรับและใบอนุญาติ</t>
  </si>
  <si>
    <t>3. หมวดรายได้จากทรัพย์สิน</t>
  </si>
  <si>
    <t>3.1 ค่าดอกเบี้ยเงินฝากธนาคาร</t>
  </si>
  <si>
    <t>4. หมวดรายได้เบ็ดเตล็ด</t>
  </si>
  <si>
    <t>4.1 ค่าขายแบบแปลน</t>
  </si>
  <si>
    <t>4.2 รายได้เบ็ดเตล็ดอื่น ๆ</t>
  </si>
  <si>
    <t>หมวดภาษีจัดสรร</t>
  </si>
  <si>
    <t>1. ภาษีสุรา</t>
  </si>
  <si>
    <t>2. ภาษีสรรพสามิต</t>
  </si>
  <si>
    <t>3. ภาษีมูลค่าเพิ่ม</t>
  </si>
  <si>
    <t>หมวดเงินเดือน (ฝ่ายการเมือง)</t>
  </si>
  <si>
    <t>หมวดเงินเดือน (ฝ่ายประจำ)</t>
  </si>
  <si>
    <t xml:space="preserve">                                                                                       องค์การบริหารส่วนตำบลบือมัง  อำเภอรามัน  จังหวัดยะลา</t>
  </si>
  <si>
    <t xml:space="preserve">           ผู้อำนวยการตรวจเงินแผ่นดินภูมิภาคที่ 15</t>
  </si>
  <si>
    <t xml:space="preserve">           สำนักงานตรวจเงินแผ่นดินภูมิภาคที่ 15</t>
  </si>
  <si>
    <t xml:space="preserve">           424  ถนนไทรบุรี  ตำบลบ่อยาง</t>
  </si>
  <si>
    <t xml:space="preserve">           อำเภอเมืองสงขลา  จังหวัดสงขลา</t>
  </si>
  <si>
    <t xml:space="preserve">           90000</t>
  </si>
  <si>
    <t xml:space="preserve">                                                                                                                                        ณ. วันที่ 30 กันยายน 2549                                                                                      </t>
  </si>
  <si>
    <t>จ่ายเงิน</t>
  </si>
  <si>
    <t>ดอกเบี้ย</t>
  </si>
  <si>
    <t>หมายเหตุ</t>
  </si>
  <si>
    <t>ค.เงินอุดหนุนจากรัฐบาล</t>
  </si>
  <si>
    <t>เงินเดือน (ฝ่ายการเมือง)</t>
  </si>
  <si>
    <t>เงินเดือน (ฝ่ายประจำ)</t>
  </si>
  <si>
    <t>งานคลัง</t>
  </si>
  <si>
    <t>งานบริหาร</t>
  </si>
  <si>
    <t>งานทั่วไป</t>
  </si>
  <si>
    <t>หมวดค่าที่ดินและสิ่งก่อสร้าง</t>
  </si>
  <si>
    <t>รายจ่ายจากรายรับ</t>
  </si>
  <si>
    <t>รายจ่ายจากอุดหนุนทั่วไป</t>
  </si>
  <si>
    <t>รายจ่ายจากอุดหนุนเฉพาะกิจ</t>
  </si>
  <si>
    <t>(00111)</t>
  </si>
  <si>
    <t>(00113)</t>
  </si>
  <si>
    <t>รวมรายจ่ายจากรายรับ</t>
  </si>
  <si>
    <t>สู้รบ (พสร.)</t>
  </si>
  <si>
    <t>เงินเดือน (ฝ่ายการเมือง))(ท)</t>
  </si>
  <si>
    <t>เงินเดือน(ประจำ)  (งบบุคลากร)</t>
  </si>
  <si>
    <t>เงินเดือนฝ่ายการเมือง  (งบบุคลากร)</t>
  </si>
  <si>
    <t>รายจ่ายจากรายได้</t>
  </si>
  <si>
    <t xml:space="preserve">                                                                                                     องค์การบริหารส่วนตำบลบือมัง  อำเภอรามัน  จังหวัดยะลา                                                                                                                 </t>
  </si>
  <si>
    <t xml:space="preserve">                                                                             รายงานรายจ่ายในการดำเนินงานจ่ายจากเงินรายรับตามแผนงาน....สาธารณสุข..(00220)                                                                                                                                  </t>
  </si>
  <si>
    <t>งานสาธารณสุขอื่นๆ</t>
  </si>
  <si>
    <t>เกี่ยวกับความ</t>
  </si>
  <si>
    <t>เข้มแข็งของชุมชน</t>
  </si>
  <si>
    <t>งานส่งเสริมและ</t>
  </si>
  <si>
    <t>และสนับสนุน</t>
  </si>
  <si>
    <t>ความเข้มแข็ง</t>
  </si>
  <si>
    <t>สนับสนุนความ</t>
  </si>
  <si>
    <t>และระงับอัคคีภัย</t>
  </si>
  <si>
    <t xml:space="preserve">                                                              รายงานรายจ่ายในการดำเนินงานจ่ายจากเงินรายรับตามแผนงาน....อุตสาหกรรมและการโยธา..(00310)                                                                                                                                  </t>
  </si>
  <si>
    <t>ด้าน  การเศรษฐกิจ   (00300)</t>
  </si>
  <si>
    <t>งานก่อสร้างโครงการ</t>
  </si>
  <si>
    <t>พื้นฐาน</t>
  </si>
  <si>
    <t>(00312)</t>
  </si>
  <si>
    <t>ด้าน   บริการชุมชนและสังคม (00200)</t>
  </si>
  <si>
    <t>ด้าน   บริหารงานทั่วไป  (00100)</t>
  </si>
  <si>
    <t>ด้าน   การเศรษฐกิจ (00300)</t>
  </si>
  <si>
    <t>ด้าน   งบกลาง  (00400)</t>
  </si>
  <si>
    <t xml:space="preserve">            โครงการก่อสร้างรางระบายน้ำบ้านบือมัง หมู่ที่  2</t>
  </si>
  <si>
    <t xml:space="preserve">            โครงการก่อสร้างรั้วกูโบร์แซโมง  หมู่ 1</t>
  </si>
  <si>
    <t xml:space="preserve">            โครงการก่อสร้างอาคารอเนกประสงค์ หมู่  6</t>
  </si>
  <si>
    <t xml:space="preserve">            โครงการก่อสร้างรั้วกูโบร์บาโงบาโบ๊ะ บ้านดุซงตาวา  หมู่  3</t>
  </si>
  <si>
    <t xml:space="preserve">            โครงการคสล. เสริมเหล็กซอยบาเละฮูลู  หมู่ 6</t>
  </si>
  <si>
    <t xml:space="preserve">            โครงการก่อสร้างห้องน้ำ สนามกีฬากลางประจำตำบล  หมู่ 6</t>
  </si>
  <si>
    <t xml:space="preserve">                                           องค์การบริหารส่วนตำบลบือมัง อำเภอรามัน  จังหวัดยะลา                                                                                                            </t>
  </si>
  <si>
    <t xml:space="preserve">                                       รายการโอนเงินอุดหนุนตามวัตถุประสงค์ค้างจ่ายเข้าบัญชีเงินสะสม </t>
  </si>
  <si>
    <t xml:space="preserve">                                                                      องค์การบริหารส่วนตำบลบือมัง อำเภอรามัน จังหวัดยะลา                                                                        </t>
  </si>
  <si>
    <t>ครุภัณฑ์งานบ้านงานครัว</t>
  </si>
  <si>
    <t>ครุภัณฑ์ยานพาหนะ</t>
  </si>
  <si>
    <t>ครุภัณฑ์การเกษตร</t>
  </si>
  <si>
    <t>ครุภัณฑ์เครื่องเล่นสนาม</t>
  </si>
  <si>
    <t>ครุภัณฑ์โฆษณาและเผยแพร่</t>
  </si>
  <si>
    <t>ครุภัณฑ์ไฟฟ้าและวิทยุ</t>
  </si>
  <si>
    <t>ครุภัณฑ์คอมพิวเตอร์</t>
  </si>
  <si>
    <t>ก.รายได้จาก อบต.</t>
  </si>
  <si>
    <t>ข.เงินจ่ายขาดเงินสะสม</t>
  </si>
  <si>
    <t>รายจ่ายที่จ่ายจากเงินอุดหนุนที่รัฐบาลให้โดยระบุวัตถุประสงค์</t>
  </si>
  <si>
    <t>รวมรายจ่ายทั้งสิ้น</t>
  </si>
  <si>
    <t>สูงกว่า</t>
  </si>
  <si>
    <t>.</t>
  </si>
  <si>
    <t>รายรับ                                            รายจ่าย</t>
  </si>
  <si>
    <t>(ต่ำกว่า)</t>
  </si>
  <si>
    <t>หมวดค่าครุภัณฑ์</t>
  </si>
  <si>
    <t>งบประมาณ</t>
  </si>
  <si>
    <t>ยอดยกไป</t>
  </si>
  <si>
    <t>ค่าใช้สอย</t>
  </si>
  <si>
    <t>ค่าตอบแทน</t>
  </si>
  <si>
    <t>ค่าวัสดุ</t>
  </si>
  <si>
    <t>เบิกจ่ายเงินเพิ่มสำหรับการ</t>
  </si>
  <si>
    <t xml:space="preserve">                                                                                   องค์การบริหารส่วนตำบลบือมัง อำเภอรามัน  จังหวัดยะลา                                                                              หมายเหตุ......1...........                                              </t>
  </si>
  <si>
    <t>อุตสาหกรรม</t>
  </si>
  <si>
    <t>(00310)</t>
  </si>
  <si>
    <t>และ</t>
  </si>
  <si>
    <t>การโยธา</t>
  </si>
  <si>
    <t>รวมรายได้</t>
  </si>
  <si>
    <t xml:space="preserve">หมวดค่าตอบแทน  </t>
  </si>
  <si>
    <t xml:space="preserve"> รวมเงินรายได้และเงินอุดหนุน</t>
  </si>
  <si>
    <t xml:space="preserve">        แหล่งที่มาของทรัพย์สิน</t>
  </si>
  <si>
    <t>15  ส.ค.57</t>
  </si>
  <si>
    <t>25  ก.ค.57</t>
  </si>
  <si>
    <t>ที่คณะกรรมการกลางรับรอง  (บัญชี 3) พ.ศ.2556</t>
  </si>
  <si>
    <t>ที่คณะกรรมการกลางรับรอง  (บัญชี 2) พ.ศ. 2556</t>
  </si>
  <si>
    <t xml:space="preserve">                                                             องค์การบริหารส่วนตำบลบือมัง อำเภอรามัน  จังหวัดยะลา                                                                                                            </t>
  </si>
  <si>
    <t xml:space="preserve">                    จำนวนเงิน</t>
  </si>
  <si>
    <t>หมายเหตุ 1  ค่าครุภัณฑ์จ่ายจากเงินรายรับ</t>
  </si>
  <si>
    <t xml:space="preserve">                                                                                                                                         ตั้งแต่วันที่     1  ตุลาคม  2556 ถึงวันที่  30  กันยายน  2557                                                                                                                         </t>
  </si>
  <si>
    <t>ค่าครุภัณฑ์(หมายเหตุ 1 )</t>
  </si>
  <si>
    <t>เงินเดือน (ฝ่ายประจำ)(ท)</t>
  </si>
  <si>
    <t>ค่าสาธารณูปโภค(ท)</t>
  </si>
  <si>
    <t xml:space="preserve">รายจ่ายอื่น </t>
  </si>
  <si>
    <t>เงินอุดหนุน(ท)</t>
  </si>
  <si>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</si>
  <si>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องค์การบริหารส่วนตำบลบือมัง  อำเภอรามัน  จังหวัดยะลา                   ( หมายเหตุ   7)                                                                   </t>
  </si>
  <si>
    <t xml:space="preserve">                                                                       เงินอุดหนุนเฉพาะกิจค้างจ่าย  (ประกอบงบแสดงฐานะการเงิน)                                             </t>
  </si>
  <si>
    <t xml:space="preserve">                                                      ( เงินอุดหนุนเฉพาะกิจที่ได้ก่อหนี้ผูกพันและยังไม่ได้เบิกจ่ายและเบิกจ่ายไม่ทัน)                                                </t>
  </si>
  <si>
    <t xml:space="preserve">                        (ลงชื่อ)……………….........…………..                  (ลงชื่อ)……………….........…………..               (ลงชื่อ)……………….........…………..                                                                                                                                            </t>
  </si>
  <si>
    <t>รวมจ่ายเงินอุดหนุน</t>
  </si>
  <si>
    <t>หน้า  3</t>
  </si>
  <si>
    <t>หน้า  4</t>
  </si>
  <si>
    <t>เงินอุดหนุนรับ</t>
  </si>
  <si>
    <t>เงินรายได้รับ</t>
  </si>
  <si>
    <t>จ่าย</t>
  </si>
  <si>
    <t>เงินเฉพาะกิจรับ</t>
  </si>
  <si>
    <t>งานบริหารทั่วไป '(00111)</t>
  </si>
  <si>
    <t>6.1</t>
  </si>
  <si>
    <t xml:space="preserve">                                                                                                                                                                                งบประมาณรายจ่ายประจำปี 2557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</si>
  <si>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เบิกจ่ายเงินตกเบิกเงินเดือน</t>
  </si>
  <si>
    <t xml:space="preserve">                                รายงานยอดเงินสะสมที่นำไปใช้ได้คงเหลือ ณ วันที่ 30 กันยายน 2557                                                                                                                                                                                   </t>
  </si>
  <si>
    <t>8  ก.ค  2557</t>
  </si>
  <si>
    <t>ฎีกานอก    44  /  702</t>
  </si>
  <si>
    <t xml:space="preserve">                                                                                                   งบรายรับ - รายจ่ายตามงบประมาณ ประจำปี </t>
  </si>
  <si>
    <t xml:space="preserve">รวม </t>
  </si>
  <si>
    <t>หมวดเงินอุดหนุนระบุวัตถุประสงค์</t>
  </si>
  <si>
    <t xml:space="preserve">                                                                                                   องค์การบริหารส่วนตำบลบือมัง  อำเภอรามัน  จังหวัดยะลา                                                                                                                 </t>
  </si>
  <si>
    <t>/ ต่อหน้า  2</t>
  </si>
  <si>
    <t>เงินวัสดุ</t>
  </si>
  <si>
    <t>ค่าที่ดินและสิ่งก่อสร้าง   (งบลงทุน)</t>
  </si>
  <si>
    <t>เงินเดือนฝ่ายประจำ  (งบบุคลากร)</t>
  </si>
  <si>
    <t>ค่าตอบแทน        (งบดำเนินการ)</t>
  </si>
  <si>
    <t>ค่าครุภัณฑ์   (งบลงทุน)</t>
  </si>
  <si>
    <t>หมวดค่าใช้สอย  (งบดำเนินการ)</t>
  </si>
  <si>
    <t>ค่าใช้สอย    (งบดำเนินการ)</t>
  </si>
  <si>
    <t>ค่าใช้สอย  (งบดำเนินการ)</t>
  </si>
  <si>
    <t xml:space="preserve">                         </t>
  </si>
  <si>
    <t>รายจ่ายอื่น   (งบรายจ่ายอื่น)</t>
  </si>
  <si>
    <t xml:space="preserve">                                        องค์การบริหารส่วนตำบลบือมัง อำเภอรามัน  จังหวัดยะลา                                                                                                            </t>
  </si>
  <si>
    <t xml:space="preserve">                                         รายการโอนเงินอุดหนุนตามวัตถุประสงค์เข้าบัญชีเงินสะสม </t>
  </si>
  <si>
    <t>นันทนาการ</t>
  </si>
  <si>
    <t>งานกีฬาและ</t>
  </si>
  <si>
    <t>(00110)</t>
  </si>
  <si>
    <t>(00250)</t>
  </si>
  <si>
    <t>(00410)</t>
  </si>
  <si>
    <t>(00260)</t>
  </si>
  <si>
    <t>(00240)</t>
  </si>
  <si>
    <t>(00220)</t>
  </si>
  <si>
    <t>งานระดับก่อนวัยเรียน</t>
  </si>
  <si>
    <t>และประถมศึกษา</t>
  </si>
  <si>
    <t>(00212)</t>
  </si>
  <si>
    <t>งบกลาง (ท)</t>
  </si>
  <si>
    <t>ค่าใช้สอย(ท)</t>
  </si>
  <si>
    <t>ค่าวัสดุ(ท)</t>
  </si>
  <si>
    <t>ค่าครุภัณฑ์(หมายเหตุ 1 )(ท)</t>
  </si>
  <si>
    <t>ค่าที่ดินและสิ่งก่อสร้าง(หมายเหตุ 2)(ท)</t>
  </si>
  <si>
    <t>รายจ่ายอื่น (ท)</t>
  </si>
  <si>
    <t xml:space="preserve">                                                                                                                                                    งบทรัพย์สิน                                                                                                 </t>
  </si>
  <si>
    <t>หมวดรายได้เบ็ดเตล็ด</t>
  </si>
  <si>
    <t>รวมเงินตามประมาณการรายรับทั้งสิ้น</t>
  </si>
  <si>
    <t>เงินอุดหนุนที่รัฐบาลให้โดยระบุวัตถุประสงค์</t>
  </si>
  <si>
    <t>รวมรายรับทั้งสิ้น</t>
  </si>
  <si>
    <t>1000</t>
  </si>
  <si>
    <t>0120</t>
  </si>
  <si>
    <t>0100</t>
  </si>
  <si>
    <t>0200</t>
  </si>
  <si>
    <t>2000</t>
  </si>
  <si>
    <t>0300</t>
  </si>
  <si>
    <t>รายจ่ายจริง</t>
  </si>
  <si>
    <t>รายจ่ายตามงบประมาณรายจ่าย</t>
  </si>
  <si>
    <t>หมวดงบกลาง</t>
  </si>
  <si>
    <t>หมวดรายจ่ายอื่น</t>
  </si>
  <si>
    <t xml:space="preserve">                                                                                                                                                    งบหนี้สิน                                                                                                 </t>
  </si>
  <si>
    <t>หมวดวัสดุ</t>
  </si>
  <si>
    <t>หมวดเงินอุดหนุน</t>
  </si>
  <si>
    <t xml:space="preserve">                                                                                            องค์การบริหารส่วนตำบลบือมัง  อำเภอรามัน  จังหวัดยะลา                                                                                                                 </t>
  </si>
  <si>
    <t>(00251)</t>
  </si>
  <si>
    <t>ธรรมท้องถิ่น</t>
  </si>
  <si>
    <t>(00263)</t>
  </si>
  <si>
    <t>จ่ายจากเงินอุดหนุนทั่วไป</t>
  </si>
  <si>
    <t>จ่ายขาดเงินสะสม</t>
  </si>
  <si>
    <t xml:space="preserve">             (ลงชื่อ)……………….........…………..                                    (ลงชื่อ)……………….........…………..                                             (ลงชื่อ)……………….........…………..                                                                                                                                            </t>
  </si>
  <si>
    <t xml:space="preserve">                         หัวหน้าส่วนการคลัง                                                           ปลัดองค์การบริหารส่วนตำบลบือมัง                                                 นายกองค์การบริหารส่วนตำบลบือมัง                                                                                 </t>
  </si>
  <si>
    <t>สงบภายใน</t>
  </si>
  <si>
    <t>เกษตร</t>
  </si>
  <si>
    <t>(00120)</t>
  </si>
  <si>
    <t>(00320)</t>
  </si>
  <si>
    <t>รักษาความ</t>
  </si>
  <si>
    <t xml:space="preserve">      เงินฝากธนาคารกรุงไทยจำกัดสาขารามัน (ประเภทออมทรัพย์)  </t>
  </si>
  <si>
    <t>รวมทั้งสิ้น</t>
  </si>
  <si>
    <t xml:space="preserve">        หัวหน้ากองคลังองค์การบริหารส่วนตำบล              ปลัดองค์การบริหารส่วนตำบล                       นายกองค์การบริหารส่วนตำบล</t>
  </si>
  <si>
    <t xml:space="preserve">   (ลงชื่อ)                                                            (ลงชื่อ)                                                      (ลงชื่อ)</t>
  </si>
  <si>
    <t xml:space="preserve">          (นางจรวยพร  เจือจันทร์ )                                 (นายนิรัตน์  ปลดทุกข์)                            (นายอาหะมะ  ลามอสีเตาะ)     </t>
  </si>
  <si>
    <t>หัวหน้ากองคลังองค์การบริหารส่วนตำบล             ปลัดองค์การบริหารส่วนตำบล                     นายกองค์การบริหารส่วนตำบล</t>
  </si>
  <si>
    <t xml:space="preserve">    (ลงชื่อ)                                                      (ลงชื่อ)                                                   (ลงชื่อ)</t>
  </si>
  <si>
    <t xml:space="preserve">     หัวหน้ากองคลังองค์การบริหารส่วนตำบล         ปลัดองค์การบริหารส่วนตำบล                 นายกองค์การบริหารส่วนตำบล</t>
  </si>
  <si>
    <t xml:space="preserve">              (นางจรวยพร  เจือจันทร์ )                            (นายนิรัตน์  ปลดทุกข์)                           (นายอาหะมะ  ลามอสีเตาะ)     </t>
  </si>
  <si>
    <t xml:space="preserve">  โครงการก่อสร้างอาคารอเนก</t>
  </si>
  <si>
    <t xml:space="preserve">  ประสงค์ หมู่ที่  6</t>
  </si>
  <si>
    <t xml:space="preserve">                                                      องค์การบริหารส่วนตำบลบือมัง  อำเภอรามัน  จังหวัดยะลา                       ( หมายเหตุ   4)                                                                   </t>
  </si>
  <si>
    <t xml:space="preserve">                                                              รายจ่ายค้างจ่าย    (ประกอบงบแสดงฐานะการเงิน)                                           </t>
  </si>
  <si>
    <t xml:space="preserve">                                                                             ประจำปีงบประมาณ  2557                                              </t>
  </si>
  <si>
    <t>เบิกจ่ายเงินตกเบิกเงินเดือนบัญชี 2</t>
  </si>
  <si>
    <t>เบิกจ่ายเงินตกเบิกเงินเดือนบัญชี 3</t>
  </si>
  <si>
    <t>29 พ.ย.56</t>
  </si>
  <si>
    <t xml:space="preserve">                                     องค์การบริหารส่วนตำบลบือมัง  อำเภอรามัน  จังหวัดยะลา                                                                                                                                     </t>
  </si>
  <si>
    <t xml:space="preserve">                                            รายงานรายจ่ายในการดำเนินงานจ่ายจากเงินสะสม                                                         </t>
  </si>
  <si>
    <t xml:space="preserve">                                        ตั้งแต่วันที่  1  ตุลาคม  2556 ถึง วันที่  30  กันยายน  2557                                                 </t>
  </si>
  <si>
    <r>
      <t xml:space="preserve">หมายเหตุ 2  </t>
    </r>
    <r>
      <rPr>
        <b/>
        <u val="single"/>
        <sz val="14"/>
        <rFont val="Angsana New"/>
        <family val="1"/>
      </rPr>
      <t>ค่าที่ดินและสิ่งก่อสร้างจ่ายจากเงินรายรับ</t>
    </r>
  </si>
  <si>
    <r>
      <t xml:space="preserve">หมายเหตุ 3  </t>
    </r>
    <r>
      <rPr>
        <b/>
        <u val="single"/>
        <sz val="14"/>
        <rFont val="Angsana New"/>
        <family val="1"/>
      </rPr>
      <t>รายจ่ายเงินอุดหนุนเฉพาะกิจ</t>
    </r>
  </si>
  <si>
    <t>ยอดเงินสด เงินฝากธนาคารและเงินฝากคลังจังหวัด ณ.วันที่ 30 กันยายน 2557</t>
  </si>
  <si>
    <t>ยอดเงินสะสม ณ วันที่ 30 กันยายน 2557</t>
  </si>
  <si>
    <t xml:space="preserve">         (นางจรวยพร  เจือจันทร์ )                                   (นายนิรัตน์  ปลดทุกข์)                                (นายอาหะมะ  ลามอสีเตาะ)   </t>
  </si>
  <si>
    <t xml:space="preserve">หัวหน้ากองคลังองค์การบริหารส่วนตำบล             ปลัดองค์การบริหารส่วนตำบล                         นายกองค์การบริหารส่วนตำบล    </t>
  </si>
  <si>
    <t xml:space="preserve">                                                องค์การบริหารส่วนตำบลบือมัง  อำเภอรามัน  จังหวัดยะลา                               ( หมายเหตุ   5)                                                                   </t>
  </si>
  <si>
    <t xml:space="preserve">                                                       รายจ่ายรอจ่าย      (ประกอบงบแสดงฐานะการเงิน)                                           </t>
  </si>
  <si>
    <t>เงินประโยชน์ตอบแทนอื่นเป็นกรณีพิเศษ</t>
  </si>
  <si>
    <t xml:space="preserve">หมวดเงินอุดหนุนเฉพาะกิจ  - ระบุวัตถุประสงค์ </t>
  </si>
  <si>
    <t xml:space="preserve">เงินรับฝาก (ประกอบงบแสดงฐานะการเงิน) (หมายเหตุ 3) </t>
  </si>
  <si>
    <t>บัญชีรายจ่ายค้างจ่าย (ประกอบงบแสดงฐานะการเงิน) หมายเหตุ 4</t>
  </si>
  <si>
    <t>บัญชีรายจ่ายรอจ่าย (ประกอบงบแสดงฐานะการเงิน) หมายเหตุ 5</t>
  </si>
  <si>
    <t>งบเงินสะสม (ประกอบงบแสดงฐานะการเงิน) หมายเหตุ 6</t>
  </si>
  <si>
    <t xml:space="preserve">                                                                                                                                          ตั้งแต่วันที่     1  ตุลาคม  2556  ถึงวันที่  30  กันยายน  2557                                                                                                                            </t>
  </si>
  <si>
    <t xml:space="preserve">เงินเดือน(ประจำ)  </t>
  </si>
  <si>
    <t xml:space="preserve"> เงินลูกหนี้เงินยืมงบประมาณ </t>
  </si>
  <si>
    <t xml:space="preserve"> เงินลูกหนี้เงินยืมสะสม</t>
  </si>
  <si>
    <t xml:space="preserve"> บัญชีค่าวัสดุ</t>
  </si>
  <si>
    <t xml:space="preserve"> บัญชีค่าครุภัณฑ์</t>
  </si>
  <si>
    <t xml:space="preserve"> บัญชีค่าที่ดินและสิ่งก่อสร้าง</t>
  </si>
  <si>
    <t xml:space="preserve"> บัญชีเงินอุดหนุน</t>
  </si>
  <si>
    <t xml:space="preserve">        เงินตอบแทนผู้ปฏิบัติงานในพื้นที่พิเศษของพนักงาน</t>
  </si>
  <si>
    <t xml:space="preserve">        เงินตอบแทนผู้ปฏิบัติงานในพื้นที่พิเศษผู้ดูแลเด็กเล็ก </t>
  </si>
  <si>
    <t>/ ต่อหน้า   2</t>
  </si>
  <si>
    <t xml:space="preserve">        เงินค่าวัสดุศูนย์เด็กเล็ก </t>
  </si>
  <si>
    <t xml:space="preserve">        เงินโครงการซ่อมแซมถนนลาดยาง</t>
  </si>
  <si>
    <t xml:space="preserve">     -ค่าบริการทางการแพทย์ฉุกเฉิน</t>
  </si>
  <si>
    <t xml:space="preserve">     -เงินสวัสดิการประกันสังคมลูกจ้าง</t>
  </si>
  <si>
    <t xml:space="preserve">     -เงินค่ารักษาพยาบาล (สปสช)</t>
  </si>
  <si>
    <t xml:space="preserve"> '   -ค่าธรรมเนียมการตรวจแบบแปลน</t>
  </si>
  <si>
    <t xml:space="preserve"> '   -ค่าธรรมเนียมเปลี่ยนแปลงทะเบียนพาณิชย์</t>
  </si>
  <si>
    <t xml:space="preserve"> '   -ค่าขออนุญาตก่อสร้างอาคาร</t>
  </si>
  <si>
    <t>/ ต่อหน้า   3</t>
  </si>
  <si>
    <t xml:space="preserve"> '   -ค่าขายแบบแปลน</t>
  </si>
  <si>
    <t>หมวดเงินอุดหนุนทั่วไป</t>
  </si>
  <si>
    <t xml:space="preserve">        เงินตอบแทนผู้ปฏิบัติงานในพื้นที่พิเศษของพนักงาน อปท.</t>
  </si>
  <si>
    <t xml:space="preserve">        เงินตอบแทนผู้ปฏิบัติงานในพื้นที่พิเศษของผู้ดูแลเด็กเล็ก </t>
  </si>
  <si>
    <t xml:space="preserve">       (ลงชื่อ)                                                          (ลงชื่อ)                                                         (ลงชื่อ)</t>
  </si>
  <si>
    <t xml:space="preserve">                   (นางสาวจรวยพร  เจือจันทร์ )                          (นายนิรัตน์  ปลดทุกข์)                                   (นายอาหะมะ  ลามอสีเตาะ)  </t>
  </si>
  <si>
    <t xml:space="preserve">       หัวหน้ากองคลังองค์การบริหารส่วนตำบล               ปลัดองค์การบริหารส่วนตำบล                          นายกองค์การบริหารส่วนตำบล</t>
  </si>
  <si>
    <t xml:space="preserve">                                                                                ประจำปีงบประมาณ  2557 (หลังปิดบัญชี)</t>
  </si>
  <si>
    <t xml:space="preserve">                                                                                     ประจำเดือน  กันยายน  พ.ศ. 2557                                                                      </t>
  </si>
  <si>
    <t xml:space="preserve">                                                                              ประจำปีงบประมาณ  2557 (ก่อนปิดบัญชี)</t>
  </si>
  <si>
    <t>เป็นกรณีพิเศษ (เงินรางวัลประจำปี 2557)</t>
  </si>
  <si>
    <t>ปีงบประมาณ 2557</t>
  </si>
  <si>
    <t>ค่าใช้สอย       (งบดำเนินการ)</t>
  </si>
  <si>
    <t xml:space="preserve">                                                                                                     ตั้งแต่วันที่  1  ตุลาคม  2556  ถึงวันที่  30  กันยายน  2557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</si>
  <si>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ทะเบียนคุมเงินสะสม  ปีงบประมาณ  2557                                    </t>
  </si>
  <si>
    <t>1  ต.ค  2556</t>
  </si>
  <si>
    <t>28  ก.พ  2557</t>
  </si>
  <si>
    <t>รับเงินคืนค่าครองชีพ / เงินคุณวุฒิ บัญชี 2</t>
  </si>
  <si>
    <t>เบิกจ่ายเงินเดือนบัญชี 2</t>
  </si>
  <si>
    <t>31  ก.ค  2557</t>
  </si>
  <si>
    <t>เบิกจ่ายเงินเดือนบัญชี 3</t>
  </si>
  <si>
    <t>ตามหนังสือประกาศคณะกรรมการพนักงาน</t>
  </si>
  <si>
    <t>ส่วนตำบลจังหวัดยะลา  เรื่องการปรับเงินเดือน</t>
  </si>
  <si>
    <t>ฎีกานอก    11 / 139</t>
  </si>
  <si>
    <t xml:space="preserve">  9  ธ.ค  2556</t>
  </si>
  <si>
    <t>ฎีกานอก    12 / 140</t>
  </si>
  <si>
    <t>ฎีกานอก    13 / 141</t>
  </si>
  <si>
    <t xml:space="preserve">  16  ธ.ค  2556</t>
  </si>
  <si>
    <t>ฎีกานอก    09 / 154</t>
  </si>
  <si>
    <t>ฎีกานอก    08 / 153</t>
  </si>
  <si>
    <t>ฎีกานอก    18 / 152</t>
  </si>
  <si>
    <t>ฎีกานอก    15 / 149</t>
  </si>
  <si>
    <t>ฎีกานอก    14 / 148</t>
  </si>
  <si>
    <t>ฎีกานอก    17 / 151</t>
  </si>
  <si>
    <t>ฎีกานอก    01 / 156</t>
  </si>
  <si>
    <t>ฎีกานอก    16 / 150</t>
  </si>
  <si>
    <t>17  ก.พ  2557</t>
  </si>
  <si>
    <t>ฎีกานอก    187  /  312</t>
  </si>
  <si>
    <t>ฎีกานอก    188  /  313</t>
  </si>
  <si>
    <t>ฎีกานอก    42  /  685</t>
  </si>
  <si>
    <t>ใบนำส่ง   3  /  2557</t>
  </si>
  <si>
    <t>ใบนำส่ง   4  /  2557</t>
  </si>
  <si>
    <t>ใบนำส่ง   7  /  2557</t>
  </si>
  <si>
    <t xml:space="preserve">  20  ธ.ค  2556</t>
  </si>
  <si>
    <t xml:space="preserve">  17  ธ.ค  2556</t>
  </si>
  <si>
    <t xml:space="preserve">  13  ธ.ค  2556</t>
  </si>
  <si>
    <t>ใบนำส่ง  8   /  2557</t>
  </si>
  <si>
    <t>1  ก.ค. 2557</t>
  </si>
  <si>
    <t>ที่คณะกรรมการกลางรับรอง  (บัญชี 2)</t>
  </si>
  <si>
    <t>ที่คณะกรรมการกลางรับรอง (บัญชี 3)</t>
  </si>
  <si>
    <t>/ ต่อหน้าที่  2</t>
  </si>
  <si>
    <t xml:space="preserve">          หน้าที่  2</t>
  </si>
  <si>
    <t>รายจ่ายตามงบประมาณทั้งสิ้น</t>
  </si>
  <si>
    <t xml:space="preserve">          รวมรายจ่ายที่จ่ายจากเงินอุดหนุนที่รัฐบาลให้โดยระบุวัตถุประสงค์</t>
  </si>
  <si>
    <t>หมายเหตุ  1.  ยืมเงินสะสมไปจ่าย   ……………………….……..บาท</t>
  </si>
  <si>
    <t>อุดหนุนเฉพาะกิจ</t>
  </si>
  <si>
    <t>รายรับสูงกว่าหรือ(ต่ำกว่า)รายจ่าย</t>
  </si>
  <si>
    <t>ราคาทรัพย์สิน</t>
  </si>
  <si>
    <t>ชื่อ</t>
  </si>
  <si>
    <t>ก. อสังหาริมทรัพย์</t>
  </si>
  <si>
    <t>ข. สังหาริมทรัพย์</t>
  </si>
  <si>
    <t xml:space="preserve">          งบแสดงฐานะการเงิน</t>
  </si>
  <si>
    <t xml:space="preserve">          และ</t>
  </si>
  <si>
    <t xml:space="preserve">          งบประกอบอื่น ๆ</t>
  </si>
  <si>
    <t xml:space="preserve">          จาก</t>
  </si>
  <si>
    <t xml:space="preserve">          องค์การบริหารส่วนตำบลบือมัง</t>
  </si>
  <si>
    <t xml:space="preserve">          อำเภอรามัน   จังหวัดยะลา</t>
  </si>
  <si>
    <t>ยอดเงินสะสมขององค์กรปกครองส่วนท้องถิ่น</t>
  </si>
  <si>
    <t>เงินสด เงินฝากธนาคารและเงินฝากคลัง (ประกอบงบแสดงฐานะการเงิน) หมายเหตุ 2</t>
  </si>
  <si>
    <t>งบทรัพย์สิน (ประกอบงบแสดงฐานะการเงิน) หมายเหตุ 1</t>
  </si>
  <si>
    <t xml:space="preserve">                                                                                    ประจำเดือน  กันยายน  พ.ศ. 2550                                                                                           </t>
  </si>
  <si>
    <t xml:space="preserve">   ประมาณการ         </t>
  </si>
  <si>
    <t xml:space="preserve">       บาท  </t>
  </si>
  <si>
    <t>รายรับ (หมายเหตุ 1)</t>
  </si>
  <si>
    <t>ค่าธรรมเนียม ค่าปรับและใบอนุญาต</t>
  </si>
  <si>
    <t>ภาษีจัดสรร</t>
  </si>
  <si>
    <t>เงินอุดหนุนเฉพาะกิจ</t>
  </si>
  <si>
    <t>เงินรับฝาก (หมายเหตุ 1)</t>
  </si>
  <si>
    <t>ดอกเบี้ยเงินโครงการเงินลงทุนเศรษฐกิจชุมชน</t>
  </si>
  <si>
    <t>เงินภาษีหัก ณ ที่จ่าย</t>
  </si>
  <si>
    <t>เงินมัดจำประกันสัญญา</t>
  </si>
  <si>
    <t>เงินค่าใช้จ่ายภาษีบำรุงท้องที่ 5%</t>
  </si>
  <si>
    <t>เงินส่วนลดภาษีบำรุงท้องที่ 6%</t>
  </si>
  <si>
    <t>เงินหักหน้าฎีกา</t>
  </si>
  <si>
    <t>รวมเงินอุดหนุนเฉพาะกิจ</t>
  </si>
  <si>
    <t>ลูกหนี้เงินยืมเงินงบประมาณ</t>
  </si>
  <si>
    <t>รายจ่ายรอจ่าย</t>
  </si>
  <si>
    <t>เงินรับฝาก (หมายเหตุ 1 )</t>
  </si>
  <si>
    <t>รวมรายจ่าย</t>
  </si>
  <si>
    <t>รายรับ                                 รายจ่าย</t>
  </si>
  <si>
    <t>หมวด   /    ประเภท</t>
  </si>
  <si>
    <t>จำนวนเงินตาม</t>
  </si>
  <si>
    <t>ใบอนุมัติประจำงวด</t>
  </si>
  <si>
    <t>เงินทุนสำรองเงินสะสม</t>
  </si>
  <si>
    <t>-</t>
  </si>
  <si>
    <t>รายจ่ายตามงบประมาณ</t>
  </si>
  <si>
    <t xml:space="preserve"> บัญชีเงินงบกลาง </t>
  </si>
  <si>
    <t>บัญชีเงินเดือน (ฝ่ายการเมือง)</t>
  </si>
  <si>
    <t>บัญชีเงินเดือน (ฝ่ายประจำ)</t>
  </si>
  <si>
    <t xml:space="preserve"> บัญชีค่าตอบแทน </t>
  </si>
  <si>
    <t xml:space="preserve"> บัญชีค่าใช้สอย </t>
  </si>
  <si>
    <t xml:space="preserve"> บัญชีสาธารณูปโภค </t>
  </si>
  <si>
    <t xml:space="preserve"> บัญชีรายจ่ายอื่น</t>
  </si>
  <si>
    <t xml:space="preserve"> เงินค่าเงินอุดหนุน - ระบุวัตถุประสงค์</t>
  </si>
  <si>
    <t xml:space="preserve">        เงินสวัสดิการประกันสังคมผู้ดูแลเด็กเล็ก</t>
  </si>
  <si>
    <t xml:space="preserve">        เบี้ยยังชีพคนชรา</t>
  </si>
  <si>
    <t xml:space="preserve">        เบี้ยยังชีพคนพิการ</t>
  </si>
  <si>
    <t xml:space="preserve">        เงินตอบแทนผู้ดูแลเด็กเล็ก </t>
  </si>
  <si>
    <t xml:space="preserve">        เงินค่าครองชีพ</t>
  </si>
  <si>
    <t>เงินเบิกเกินบัญชี</t>
  </si>
  <si>
    <t xml:space="preserve">บัญชีรายจ่ายรอจ่าย  (หมายเหตุ 4) </t>
  </si>
  <si>
    <t xml:space="preserve"> บัญชีรายจ่ายค้างจ่าย (หมายเหตุ 5) </t>
  </si>
  <si>
    <t xml:space="preserve">     - บัญชีภาษีหัก ณ ที่จ่าย</t>
  </si>
  <si>
    <t xml:space="preserve">     -บัญชีเงินมัดจำประกันสัญญา</t>
  </si>
  <si>
    <t xml:space="preserve">     -บัญชีเงินค่าใช้จ่ายภาษีบำรุงท้องที่ 5%</t>
  </si>
  <si>
    <t xml:space="preserve">     -บัญชีเงินส่วนลดภาษีบำรุงท้องที่ 6%</t>
  </si>
  <si>
    <t xml:space="preserve">     -บัญชีเงินลงทุนเศรษฐกิจชุมชน</t>
  </si>
  <si>
    <t xml:space="preserve">     -บัญชีดอกเบี้ยเงินลงทุนเศรษฐกิจชุมชน</t>
  </si>
  <si>
    <t xml:space="preserve"> เงินสะสม   </t>
  </si>
  <si>
    <t xml:space="preserve"> เงินรายรับ /เงินอุดหนุนระบุวัตถุประสงค์</t>
  </si>
  <si>
    <t xml:space="preserve"> เงินรายรับ </t>
  </si>
  <si>
    <t xml:space="preserve">  '   -  ภาษีโรงเรือนและที่ดิน</t>
  </si>
  <si>
    <t xml:space="preserve">     แผนงานบริหาร </t>
  </si>
  <si>
    <t>งบกลาง</t>
  </si>
  <si>
    <t>00100</t>
  </si>
  <si>
    <t>งานบริหารทั่วไป</t>
  </si>
  <si>
    <t>ส่วนต่างที่เหลือได้ทำการส่งคืนกลับเงินสะสม</t>
  </si>
  <si>
    <t>(ส่งคืนเงินค่าครองชีพและเงินค่าคุณวุฒิ)</t>
  </si>
  <si>
    <t>ได้ทำการอนุมัติวงเงิน 495,814 บาทและได้</t>
  </si>
  <si>
    <t>ทำการเบิกจ่ายจริงจำนวน 168,502 บาท</t>
  </si>
  <si>
    <t>ได้ทำการอนุมัติวงเงิน 6,139 บาทและได้</t>
  </si>
  <si>
    <t>ทำการเบิกจ่ายจริงจำนวน 2,419 บาท</t>
  </si>
  <si>
    <t xml:space="preserve">          ประจำปีงบประมาณ 2557</t>
  </si>
  <si>
    <t>งบทดลอง (ก่อนปิดบัญชี)  2557</t>
  </si>
  <si>
    <t>งบทดลอง (หลังปิดบัญชี) 2557</t>
  </si>
  <si>
    <t>งบรายรับ - รายจ่าย ประจำเดือนกันยายน 2557</t>
  </si>
  <si>
    <t>งบรายรับ - รายจ่ายตามงบประมาณประจำปี 2557</t>
  </si>
  <si>
    <t>บัญชีรายละเอียดงบรายรับประจำปี 2557</t>
  </si>
  <si>
    <t>งบแสดงฐานะการเงิน ณ วันที่ 30 กันยายน 2557</t>
  </si>
  <si>
    <t>รายงานรายจ่ายที่ได้รับอนุมัติให้จ่ายจากเงินสะสม  หมายเหตุ 6.1</t>
  </si>
  <si>
    <t>งบแสดงผลการดำเนินงานจ่ายจากเงินรายรับ 2557</t>
  </si>
  <si>
    <t xml:space="preserve">รายงานรายจ่ายในการดำเนินงานจ่ายจากเงินรายรับตามแผนงานต่าง ๆ </t>
  </si>
  <si>
    <t>งบแสดงผลการดำเนินงานจ่ายจากเงินรายรับและเงินสะสม  2557</t>
  </si>
  <si>
    <t>10.</t>
  </si>
  <si>
    <t>รายงานยอดเงินสะสมที่นำไปใช้ได้คงเหลือ  2557</t>
  </si>
  <si>
    <t>รายงานรายจ่ายในการดำเนินงานจ่ายจากเงินสะสม 2557</t>
  </si>
  <si>
    <t xml:space="preserve">        ข้อมูลงบแสดงฐานะการเงิน พร้อมงบประกอบอื่น ๆ                                                                                                                                        </t>
  </si>
  <si>
    <t xml:space="preserve">                            ประจำปีงบประมาณ 2557                                                                    </t>
  </si>
  <si>
    <t>หมวด / ประเภทรายจ่าย</t>
  </si>
  <si>
    <t>รวมเดิอนนี้</t>
  </si>
  <si>
    <t>งบประกอบบัญชีเงินรายจ่ายรอจ่าย  หมายเหตุ 4</t>
  </si>
  <si>
    <t>รวมเดือนนี้</t>
  </si>
  <si>
    <t xml:space="preserve">                                                                                     บัญชีรายละเอียดงบรายรับประจำปี                                                                                          </t>
  </si>
  <si>
    <t>ง.เงินอุดหนุนเพื่อลดช่องว่าง</t>
  </si>
  <si>
    <t>ทางการคลัง</t>
  </si>
  <si>
    <t>จ.เงินอุดหนุนโครงการภายใต้</t>
  </si>
  <si>
    <t>มาตนาการ ฯลฯ</t>
  </si>
  <si>
    <t>ฉ.เงินอุดหนุนเฉพาะกิจ</t>
  </si>
  <si>
    <t xml:space="preserve">                                             ณ. วันที่ 30 กันยายน 2551  (ของปีงบประมาณ 2550)                                                                                 </t>
  </si>
  <si>
    <t xml:space="preserve"> '   - ค่าภาคหลวงแร่</t>
  </si>
  <si>
    <t xml:space="preserve"> '   - ค่าภาคหลวงปิโตรเลียม</t>
  </si>
  <si>
    <t xml:space="preserve"> '   - ภาษีธุรกิจเฉพาะ</t>
  </si>
  <si>
    <t xml:space="preserve"> '   - เงินอุดหนุนทั่วไป</t>
  </si>
  <si>
    <t xml:space="preserve">  รับเงินค่าเงินอุดหนุน - ระบุวัตถุประสงค์</t>
  </si>
  <si>
    <t>2.1 ค่าธรรมเนียมจดทะเบียนพาณิชย์</t>
  </si>
  <si>
    <t xml:space="preserve">    เบี้ยยังชีพคนชรา</t>
  </si>
  <si>
    <t xml:space="preserve">    เบี้ยยังชีพคนพิการ</t>
  </si>
  <si>
    <t>ลูกหนี้เงินยืมเงินสะสม</t>
  </si>
  <si>
    <t>หมวดเงินเดือนและค่าจ้างประจำ</t>
  </si>
  <si>
    <t>วันที่</t>
  </si>
  <si>
    <t>รับอนุมัติ</t>
  </si>
  <si>
    <t>หมายเหตุประกอบงบแสดงผลการดำเนินงาน</t>
  </si>
  <si>
    <t xml:space="preserve">  /ต่อหน้า  2</t>
  </si>
  <si>
    <t xml:space="preserve">                                                             องค์การบริหารส่วนตำบลบือมัง อำเภอรามัน จังหวัดยะลา</t>
  </si>
  <si>
    <t xml:space="preserve">                       (ปีงบประมาณ 2557)      </t>
  </si>
  <si>
    <t xml:space="preserve">                ประจำเดือน  กันยายน พ.ศ. 2557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</si>
  <si>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</si>
  <si>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เงินลูกหนี้เงินยืมเงินนอกงบประมาณ</t>
  </si>
  <si>
    <t>110609</t>
  </si>
  <si>
    <t xml:space="preserve">เงินสวัสดิการประกันสังคมลูกจ้าง </t>
  </si>
  <si>
    <r>
      <t>หมวดเงินเดือน ค่าครองชีพ / ค่าคุณวุฒิ</t>
    </r>
    <r>
      <rPr>
        <sz val="12"/>
        <rFont val="Angsana New"/>
        <family val="1"/>
      </rPr>
      <t xml:space="preserve"> (ส่งคืนเงินสะสม)</t>
    </r>
  </si>
  <si>
    <t>เงินสำนักงานหลักประกันสุขภาพแห่งชาติ (สปสช)</t>
  </si>
  <si>
    <t>เงินขาดบัญชี</t>
  </si>
  <si>
    <t xml:space="preserve">    หน้า  2</t>
  </si>
  <si>
    <t xml:space="preserve">                ประจำเดือน  กันยายน  พ.ศ. 2557                                   </t>
  </si>
  <si>
    <t xml:space="preserve"> / ต่อหน้า  3</t>
  </si>
  <si>
    <t xml:space="preserve">    ค่าตอบแทน ผดด.</t>
  </si>
  <si>
    <t xml:space="preserve">    ค่าครองชีพ</t>
  </si>
  <si>
    <t xml:space="preserve">    ค่าประกันสังคม</t>
  </si>
  <si>
    <t xml:space="preserve">    ค่าตอบแทนพิเศษพนักงาน อบต.</t>
  </si>
  <si>
    <t xml:space="preserve">    ค่าตอบแทนพิเศษพนักงาน ผดด.</t>
  </si>
  <si>
    <t xml:space="preserve">   ค่าวัสดุการศึกษาศูนย์พัฒนาเด็กเล็ก</t>
  </si>
  <si>
    <t xml:space="preserve">  โครงการซ่อมแซมถนนลาดยาง</t>
  </si>
  <si>
    <t>ลูกหนี้เงินยืมเงินนอกงบประมาณ</t>
  </si>
  <si>
    <t xml:space="preserve">เงินประกันสังคมลูกจ้าง </t>
  </si>
  <si>
    <t xml:space="preserve">       / ต่อหน้า  4</t>
  </si>
  <si>
    <t xml:space="preserve">                                                                   (ลงชื่อ)</t>
  </si>
  <si>
    <t xml:space="preserve">                                                                              (นายอาหะมะ  ลามอสีเตาะ)  </t>
  </si>
  <si>
    <t xml:space="preserve">                                                                        นายกองค์การบริหารส่วนตำบล</t>
  </si>
  <si>
    <t xml:space="preserve">      เงินอุดหนุนวัสดุศูนย์พัฒนาเด็กเล็ก</t>
  </si>
  <si>
    <t xml:space="preserve">                                                                                                         ณ. วันที่ 30 กันยายน 2557                                                                                 </t>
  </si>
  <si>
    <t>ประเภทครุภัณฑ์สำนักงาน</t>
  </si>
  <si>
    <t>เครื่องปรับอากาศ ขนาด 24,000 บีทียู  จำนวน 10 เครื่อง</t>
  </si>
  <si>
    <t>จ่ายรายได้</t>
  </si>
  <si>
    <t>เครื่องปรับอากาศ ขนาด 18,000 บีทียู  จำนวน 2 เครื่อง</t>
  </si>
  <si>
    <t>เครื่องปรับอากาศ ขนาด 30,000 บีทียู  จำนวน 1 เครื่อง</t>
  </si>
  <si>
    <t>พัดลมติดเพดาน ขนาด 16 ใบพัด  จำนวน 2 ตัว</t>
  </si>
  <si>
    <t>พัดลมระบายอากาศ ขนาด 4 นิ้ว  จำนวน  9  ตัว</t>
  </si>
  <si>
    <t>โต๊ะทำงานและเก้าอี้ทำงาน ระดับ 1 - 2   จำนวน  5  ชุด</t>
  </si>
  <si>
    <t>เก้าอี้พักคอย  ขนาด 4 ที่นั่ง   จำนวน  2  ชุด</t>
  </si>
  <si>
    <t>เก้าอี้พลาสติกแบบมีพนักพิง   จำนวน  100  ตัว</t>
  </si>
  <si>
    <t xml:space="preserve">                                                       องค์การบริหารส่วนตำบลบือมัง อำเภอรามัน จังหวัดยะลา                                หมายเหตุ  1                                                                     </t>
  </si>
  <si>
    <t>2.1</t>
  </si>
  <si>
    <t>2.2</t>
  </si>
  <si>
    <t>6.2</t>
  </si>
  <si>
    <t>รายละเอียดแนบท้ายงบทรัพย์สิน  หมายเหตุ 1.1</t>
  </si>
  <si>
    <t>6.8</t>
  </si>
  <si>
    <t xml:space="preserve">                                                                                                                              งบแสดงผลการดำเนินงานจ่ายแผนงานรวมจากเงินรายรับและเงินสะสม                                                                                                                            </t>
  </si>
  <si>
    <t>7.</t>
  </si>
  <si>
    <t>7.1</t>
  </si>
  <si>
    <t>7.2</t>
  </si>
  <si>
    <t xml:space="preserve">                                                                                               ประจำปีงบประมาณ                         </t>
  </si>
  <si>
    <t xml:space="preserve">                                                                                                                  องค์การบริหารส่วนตำบลบือมัง  อำเภอรามัน  จังหวัดยะลา                                                                                                                 </t>
  </si>
  <si>
    <t xml:space="preserve">                                                                                        รายงานรายจ่ายในการดำเนินงานจ่ายจากเงินรายรับตามแผนงาน..เคหะและชุมชน..(00240)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</si>
  <si>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องค์การบริหารส่วนตำบลบือมัง  อำเภอรามัน  จังหวัดยะลา                                                                                                                 </t>
  </si>
  <si>
    <t xml:space="preserve">                                                                                                  รายงานรายจ่ายในการดำเนินงานจ่ายจากเงินรายรับตามแผนงาน...สร้างความเข้มแข็งของชุมชน..(00250)                                                                                                                                  </t>
  </si>
  <si>
    <t xml:space="preserve">                                                          ณ. วันที่ 30 กันยายน 2551                                                                               </t>
  </si>
  <si>
    <t xml:space="preserve">    เงินปรับปรุงซ่อมแซมอาคารศูนย์พัฒนาเด็กเล็ก</t>
  </si>
  <si>
    <t xml:space="preserve">        อาหารเสริม(นม)เด็กเล็ก</t>
  </si>
  <si>
    <t>รวมเงินเข้าบัญชีเงินสะสม จำนวนเงิน  37,340  +   24,300   =    61,640  บาท</t>
  </si>
  <si>
    <t>6.3</t>
  </si>
  <si>
    <t>6.4</t>
  </si>
  <si>
    <t>6.5</t>
  </si>
  <si>
    <t>6.6</t>
  </si>
  <si>
    <t>6.7</t>
  </si>
  <si>
    <t>1.2</t>
  </si>
  <si>
    <t>1.3</t>
  </si>
  <si>
    <t xml:space="preserve">                                                                  องค์การบริหารส่วนตำบลบือมัง อำเภอรามัน จังหวัดยะลา</t>
  </si>
  <si>
    <t xml:space="preserve">   ชื่อบัญชี</t>
  </si>
  <si>
    <t>รหัส</t>
  </si>
  <si>
    <t>เดบิต</t>
  </si>
  <si>
    <t>เครดิต</t>
  </si>
  <si>
    <t>รายการ</t>
  </si>
  <si>
    <t>จำนวนเงิน</t>
  </si>
  <si>
    <t>บัญชี</t>
  </si>
  <si>
    <t xml:space="preserve"> เลขที่บัญชี  920 - 1 - 09519 - 8 (อบต.บือมัง)  </t>
  </si>
  <si>
    <t xml:space="preserve"> เลขที่บัญชี  920 - 1 - 09835 - 3 (โครงการเศรษฐกิจชุมชน) </t>
  </si>
  <si>
    <t>หมายเหตุ ประกอบงบแสดงฐานะการเงิน</t>
  </si>
  <si>
    <t>เงินสด เงินฝากธนาคารและเงินฝากคลัง (หมายเหตุ 2)</t>
  </si>
  <si>
    <t>เงินรับฝาก</t>
  </si>
  <si>
    <t>รายจ่ายเพื่อประโยชน์ตอบแทนอื่น สำหรับพนักงานพนักงานจ้าง</t>
  </si>
  <si>
    <t xml:space="preserve">      เลขที่บัญชี  920 - 1 - 09519 - 8 (อบต.บือมัง)  </t>
  </si>
  <si>
    <t>และนิติกรรมที่ดิน</t>
  </si>
  <si>
    <t>27 ม.ค 57</t>
  </si>
  <si>
    <t xml:space="preserve">                                                                                       รายงานรายจ่ายที่ได้รับอนุมัติให้จ่ายจากเงินสะสม    (ประกอบงบแสดงฐานะการเงิน)                                                     </t>
  </si>
  <si>
    <t xml:space="preserve">                      (นางสาวจรวยพร   เจือจันทร์)                                                             (นายนิรัตน์   ปลดทุกข์)                                                                (นายอาหะมะ   ลามอสีเตาะ)                                                                           </t>
  </si>
  <si>
    <t>1.</t>
  </si>
  <si>
    <t>2.</t>
  </si>
  <si>
    <t>3.</t>
  </si>
  <si>
    <t>4.</t>
  </si>
  <si>
    <t>5.</t>
  </si>
  <si>
    <t>6.</t>
  </si>
  <si>
    <t>8.</t>
  </si>
  <si>
    <t>9.</t>
  </si>
  <si>
    <t xml:space="preserve">                                     (นางสาวจรวยพร   เจือจันทร์)                                        (นายนิรัตน์   ปลดทุกข์)                                         (นายอาหะมะ  ลามอสีเตาะ)                                                                           </t>
  </si>
  <si>
    <t xml:space="preserve">                                            หัวหน้าส่วนการคลัง                                      ปลัดองค์การบริหารส่วนตำบลบือมัง                        นายกองค์การบริหารส่วนตำบลบือมัง                                                                             </t>
  </si>
  <si>
    <t xml:space="preserve">            โครงการก่อสร้างถนน คสล. สายบาโงมูติง - ตะโละกาลอ  หมู่ 1</t>
  </si>
  <si>
    <t xml:space="preserve">            โครงการก่อสร้างถนน คสล. สายกามูติง  หมู่ 2</t>
  </si>
  <si>
    <t xml:space="preserve">            โครงการตกแต่งอาคารสำนักงาน อบตใหม่</t>
  </si>
  <si>
    <t xml:space="preserve">        เงินตอบแทนพิเศษผู้ดูแลเด็กเล็ก </t>
  </si>
  <si>
    <t xml:space="preserve">        เงินตอบแทนผู้ปฏิบัติงานในพื้นที่พิเศษ</t>
  </si>
  <si>
    <t xml:space="preserve">        เงินอุดหนุนการเรียนการสอนสำหรับศูนย์พัฒนาเด็กเล็ก</t>
  </si>
  <si>
    <t xml:space="preserve">        โครงการซ่อมแซมถนนลาดยาง</t>
  </si>
  <si>
    <t xml:space="preserve">                                       งบเงินสะสม   (ประกอบงบแสดงฐานะการเงิน)                                                                                                                                                                       </t>
  </si>
  <si>
    <t>เงินรับฝาก (หมายเหตุ 3)</t>
  </si>
  <si>
    <t>4. ภาษีมูลค่าเพิ่ม  1 ใน 9</t>
  </si>
  <si>
    <t>5. ค่าธรรมเนียมการจดทะเบียนสิทธิ</t>
  </si>
  <si>
    <t>8. ภาษีธุรกิจเฉพาะ</t>
  </si>
  <si>
    <t>412000</t>
  </si>
  <si>
    <t>413000</t>
  </si>
  <si>
    <t>415000</t>
  </si>
  <si>
    <t>421000</t>
  </si>
  <si>
    <t>เงินลูกหนี้เงินยืมงบประมาณ</t>
  </si>
  <si>
    <t>110605</t>
  </si>
  <si>
    <t>เงินลูกหนี้เงินยืมเงินสะสม</t>
  </si>
  <si>
    <t>เงินบริการทางการแพทย์ฉุกเฉิน</t>
  </si>
  <si>
    <t>รายจ่ายเงินรายได้</t>
  </si>
  <si>
    <t xml:space="preserve">เงินเดือน (ฝ่ายประจำ) </t>
  </si>
  <si>
    <t xml:space="preserve">หมวดค่าใช้สอย </t>
  </si>
  <si>
    <t xml:space="preserve">หมวดค่าวัสดุ </t>
  </si>
  <si>
    <t>หมวดสาธารณูปโภค</t>
  </si>
  <si>
    <t>รวมจ่ายเงินรายได้</t>
  </si>
  <si>
    <t>จ่ายเงินอุดหนุน</t>
  </si>
  <si>
    <t xml:space="preserve">หมวดค่าใช้สอย  </t>
  </si>
  <si>
    <t xml:space="preserve">หมวดค่าวัสดุ  </t>
  </si>
  <si>
    <t xml:space="preserve">        เงินเดือนผู้ดูแลเด็กเล็ก </t>
  </si>
  <si>
    <t xml:space="preserve">       เงินตอบแทนผู้ปฏิบัติงานในพื้นที่พิเศษ</t>
  </si>
  <si>
    <t>ท้องถิ่น</t>
  </si>
  <si>
    <t>พัฒนาสังคม</t>
  </si>
  <si>
    <t>(ศอ.บต)</t>
  </si>
  <si>
    <t>6. ค่าภาคหลวงแร่</t>
  </si>
  <si>
    <t>7. ค่าภาคหลวงปิโตรเลียม</t>
  </si>
  <si>
    <t>เกี่ยวกับสาธารณสุข</t>
  </si>
  <si>
    <t>(00221)</t>
  </si>
  <si>
    <t>(00223)</t>
  </si>
  <si>
    <t xml:space="preserve">                                                                                                                                        องค์การบริหารส่วนตำบลบือมัง  อำเภอรามัน  จังหวัดยะลา                                                                                                                 </t>
  </si>
  <si>
    <t>การศึกษา</t>
  </si>
  <si>
    <t>(00210)</t>
  </si>
  <si>
    <t>หมวด  ประเภท</t>
  </si>
  <si>
    <t>ก่อหนี้ผูกพัน</t>
  </si>
  <si>
    <t>ไม่ก่อหนี้ผูกพัน</t>
  </si>
  <si>
    <t>เบิกจ่ายแล้ว</t>
  </si>
  <si>
    <t>ลำดับ</t>
  </si>
  <si>
    <t>ที่</t>
  </si>
  <si>
    <t>บริหารงาน</t>
  </si>
  <si>
    <t>1.1</t>
  </si>
  <si>
    <t>เงินรับฝากต่างๆ (หมายเหตุ  3)</t>
  </si>
  <si>
    <t>รายจ่ายค้างจ่าย (หมายเหตุ 4)</t>
  </si>
  <si>
    <t>เงินรายจ่ายรอจ่าย (หมายเหตุ 5)</t>
  </si>
  <si>
    <t>จ่ายขาด</t>
  </si>
  <si>
    <t>ยืมเงินสะสม</t>
  </si>
  <si>
    <t>คงเหลือเบิก</t>
  </si>
  <si>
    <t>จ่ายปี………</t>
  </si>
  <si>
    <t xml:space="preserve">งบประกอบบัญชีเงินรายจ่ายค้างจ่าย  หมายเหตุ 5   </t>
  </si>
  <si>
    <t>ประกอบงบแสดงผลการดำเนินงาน</t>
  </si>
  <si>
    <t>เงินสะสม  (หมายเหตุ  6)</t>
  </si>
  <si>
    <t xml:space="preserve">                             องค์การบริหารส่วนตำบลบือมัง  อำเภอรามัน  จังหวัดยะลา        หมายเหตุ   6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</si>
  <si>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องค์การบริหารส่วนตำบลบือมัง  อำเภอรามัน  จังหวัดยะลา                                                                             หมายเหตุ   6.1                                                                   </t>
  </si>
  <si>
    <t xml:space="preserve">                                                                                                                                                   องค์การบริหารส่วนตำบลบือมัง อำเภอรามัน จังหวัดยะลา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</si>
  <si>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กระดาษทำการกระทบยอด รายจ่าย (จ่ายจากเงินสะสม)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</si>
  <si>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งบประมาณรายจ่ายประจำปี 2554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</si>
  <si>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แผนงานบริหาร  </t>
  </si>
  <si>
    <t xml:space="preserve"> งานบริหารทั่วไป </t>
  </si>
  <si>
    <t xml:space="preserve"> ต.ค </t>
  </si>
  <si>
    <t xml:space="preserve">      เลขที่บัญชี  920 - 1 - 09835 - 3 (โครงการเศรษฐกิจชุมชน) </t>
  </si>
  <si>
    <t>รวมรายจ่ายจากอุดหนุนทั่วไป</t>
  </si>
  <si>
    <t>รวมรายจ่ายจากอุดหนุนเฉพาะกิจ</t>
  </si>
  <si>
    <t>เงินอุดหนุนเฉพาะกิจ -ตามวัตถุประสงค์</t>
  </si>
  <si>
    <t>รัฐบาลจัดสรร</t>
  </si>
  <si>
    <t>รวมเงินรายรับ</t>
  </si>
  <si>
    <t>รวมเงินรับทั้งสิ้น</t>
  </si>
  <si>
    <t>งานบริการสาธารณสุข</t>
  </si>
  <si>
    <t>(00252)</t>
  </si>
  <si>
    <t>(00241)</t>
  </si>
  <si>
    <t>เกี่ยวกับเคหะและชุมชน</t>
  </si>
  <si>
    <t>(00262)</t>
  </si>
  <si>
    <t>(00411)</t>
  </si>
  <si>
    <t>งวดหน้า</t>
  </si>
  <si>
    <t>ประเภทเจ้าหนี้</t>
  </si>
  <si>
    <t xml:space="preserve">                                                                                                                  องค์การบริหารส่วนตำบลบือมัง อำเภอรามัน  จังหวัดยะลา                                                                                                                 หมายเหตุ........ 3..............</t>
  </si>
  <si>
    <t>ครุภัณฑ์การศึกษา</t>
  </si>
  <si>
    <t>ครุภัณฑ์ทางการแพทย์</t>
  </si>
  <si>
    <t>(00242)</t>
  </si>
  <si>
    <t>งานไฟฟ้าถนน</t>
  </si>
  <si>
    <t>งานไฟฟ้า</t>
  </si>
  <si>
    <t>ถนน</t>
  </si>
  <si>
    <t xml:space="preserve">                                                                                                                                         องค์การบริหารส่วนตำบลบือมัง  อำเภอรามัน  จังหวัดยะลา                                                                                                                 </t>
  </si>
  <si>
    <t xml:space="preserve">                                                                                          องค์การบริหารส่วนตำบลบือมัง  อำเภอรามัน  จังหวัดยะลา                                                                                                                 </t>
  </si>
  <si>
    <t xml:space="preserve">    - เงินอุดหนุนระบุวัตถุประสงค์จาก</t>
  </si>
  <si>
    <t xml:space="preserve">      กรมส่งเสริมการปกครอง</t>
  </si>
  <si>
    <t>ครุภัณฑ์สำรวจ</t>
  </si>
  <si>
    <t>ครุภัณฑ์อื่นๆ</t>
  </si>
  <si>
    <t xml:space="preserve">                                                             รายละเอียดแนบท้ายงบทรัพย์สิน                                 หมายเหตุ  1.1                                               </t>
  </si>
  <si>
    <t xml:space="preserve">     จำนวนเงินที่ได้รับอนุมัติ</t>
  </si>
  <si>
    <t>ยังไม่ได้</t>
  </si>
  <si>
    <t>ก่อหนี้</t>
  </si>
  <si>
    <t>โครงการก่อสร้างถนน คสล.</t>
  </si>
  <si>
    <t>สายบ้านปีแย๊ะ หมู่ที่ 6</t>
  </si>
  <si>
    <t>ประชาสัมพันธ์การเลือกตั้ง สส.</t>
  </si>
  <si>
    <t>ทำป้ายไวนิลพร้อมไม้อัดติดตั้ง</t>
  </si>
  <si>
    <t>เงินฝากคลังจังหวัด</t>
  </si>
  <si>
    <t xml:space="preserve">     -เงินบริการทางการแพทย์ฉุกเฉิน</t>
  </si>
  <si>
    <t xml:space="preserve"> '   -ค่าธรรมเนียมจดทะเบียนพาณิชย์</t>
  </si>
  <si>
    <t>ค่าตอบแทน(ท)</t>
  </si>
  <si>
    <t>เบี้ยยังชีพคนชรา</t>
  </si>
  <si>
    <t>เบี้ยยังชีพคนพิการ</t>
  </si>
  <si>
    <t>เงินสวัสดิการประกันสังคมผู้ดูแลเด็กเล็ก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</si>
</sst>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0.0"/>
    <numFmt numFmtId="189" formatCode="_-* #,##0.000_-;\-* #,##0.000_-;_-* &quot;-&quot;??_-;_-@_-"/>
  </numFmts>
  <fonts count="74">
    <font>
      <sz val="14"/>
      <name val="Cordia New"/>
      <family val="0"/>
    </font>
    <font>
      <sz val="11"/>
      <color indexed="8"/>
      <name val="Tahoma"/>
      <family val="2"/>
    </font>
    <font>
      <sz val="14"/>
      <name val="CordiaUPC"/>
      <family val="2"/>
    </font>
    <font>
      <sz val="12"/>
      <name val="Angsana New"/>
      <family val="1"/>
    </font>
    <font>
      <sz val="14"/>
      <name val="Angsana New"/>
      <family val="1"/>
    </font>
    <font>
      <b/>
      <sz val="36"/>
      <name val="Angsana New"/>
      <family val="1"/>
    </font>
    <font>
      <b/>
      <sz val="14"/>
      <name val="Angsana New"/>
      <family val="1"/>
    </font>
    <font>
      <sz val="13"/>
      <name val="Cordia New"/>
      <family val="2"/>
    </font>
    <font>
      <sz val="48"/>
      <name val="Cordia New"/>
      <family val="2"/>
    </font>
    <font>
      <sz val="8"/>
      <name val="Cordia New"/>
      <family val="0"/>
    </font>
    <font>
      <sz val="14"/>
      <color indexed="12"/>
      <name val="Angsana New"/>
      <family val="1"/>
    </font>
    <font>
      <sz val="12"/>
      <color indexed="12"/>
      <name val="Angsana New"/>
      <family val="1"/>
    </font>
    <font>
      <b/>
      <sz val="12"/>
      <name val="Angsana New"/>
      <family val="1"/>
    </font>
    <font>
      <sz val="11"/>
      <name val="Angsana New"/>
      <family val="1"/>
    </font>
    <font>
      <sz val="12"/>
      <color indexed="10"/>
      <name val="Angsana New"/>
      <family val="1"/>
    </font>
    <font>
      <b/>
      <sz val="11"/>
      <name val="Angsana New"/>
      <family val="1"/>
    </font>
    <font>
      <b/>
      <sz val="14"/>
      <color indexed="10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u val="single"/>
      <sz val="12"/>
      <name val="Angsana New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20"/>
      <name val="AngsanaUPC"/>
      <family val="1"/>
    </font>
    <font>
      <sz val="16"/>
      <color indexed="10"/>
      <name val="Angsana New"/>
      <family val="1"/>
    </font>
    <font>
      <b/>
      <sz val="13"/>
      <name val="Angsana New"/>
      <family val="1"/>
    </font>
    <font>
      <sz val="16"/>
      <name val="AngsanaUPC"/>
      <family val="1"/>
    </font>
    <font>
      <sz val="14"/>
      <name val="AngsanaUPC"/>
      <family val="1"/>
    </font>
    <font>
      <b/>
      <sz val="14"/>
      <color indexed="12"/>
      <name val="Angsana New"/>
      <family val="1"/>
    </font>
    <font>
      <b/>
      <u val="single"/>
      <sz val="14"/>
      <name val="Angsana New"/>
      <family val="1"/>
    </font>
    <font>
      <b/>
      <sz val="14"/>
      <color indexed="18"/>
      <name val="Angsana New"/>
      <family val="1"/>
    </font>
    <font>
      <u val="singleAccounting"/>
      <sz val="14"/>
      <name val="CordiaUPC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2"/>
      <color indexed="12"/>
      <name val="Angsana New"/>
      <family val="1"/>
    </font>
    <font>
      <b/>
      <sz val="12"/>
      <color indexed="18"/>
      <name val="Angsana New"/>
      <family val="1"/>
    </font>
    <font>
      <b/>
      <sz val="12"/>
      <color indexed="10"/>
      <name val="Angsana New"/>
      <family val="1"/>
    </font>
    <font>
      <sz val="13"/>
      <name val="Angsana New"/>
      <family val="1"/>
    </font>
    <font>
      <u val="single"/>
      <sz val="13"/>
      <name val="Angsana New"/>
      <family val="1"/>
    </font>
    <font>
      <sz val="13"/>
      <color indexed="10"/>
      <name val="Angsana New"/>
      <family val="1"/>
    </font>
    <font>
      <u val="single"/>
      <sz val="13"/>
      <color indexed="10"/>
      <name val="Angsana New"/>
      <family val="1"/>
    </font>
    <font>
      <sz val="10"/>
      <name val="Angsana New"/>
      <family val="1"/>
    </font>
    <font>
      <b/>
      <sz val="13"/>
      <color indexed="10"/>
      <name val="Angsana New"/>
      <family val="1"/>
    </font>
    <font>
      <sz val="14"/>
      <color indexed="10"/>
      <name val="Angsana New"/>
      <family val="1"/>
    </font>
    <font>
      <sz val="14"/>
      <name val="Arial"/>
      <family val="0"/>
    </font>
    <font>
      <b/>
      <sz val="10"/>
      <name val="Angsana New"/>
      <family val="1"/>
    </font>
    <font>
      <sz val="14"/>
      <color indexed="10"/>
      <name val="Cordia New"/>
      <family val="0"/>
    </font>
    <font>
      <b/>
      <sz val="14"/>
      <color indexed="48"/>
      <name val="Angsana New"/>
      <family val="1"/>
    </font>
    <font>
      <sz val="14"/>
      <color indexed="48"/>
      <name val="Angsana New"/>
      <family val="1"/>
    </font>
    <font>
      <u val="single"/>
      <sz val="16"/>
      <name val="AngsanaUPC"/>
      <family val="1"/>
    </font>
    <font>
      <b/>
      <sz val="36"/>
      <name val="TH SarabunIT๙"/>
      <family val="2"/>
    </font>
    <font>
      <b/>
      <sz val="28"/>
      <name val="TH SarabunIT๙"/>
      <family val="2"/>
    </font>
    <font>
      <u val="single"/>
      <sz val="8.4"/>
      <color indexed="12"/>
      <name val="Cordia New"/>
      <family val="0"/>
    </font>
    <font>
      <u val="single"/>
      <sz val="8.4"/>
      <color indexed="36"/>
      <name val="Cordia New"/>
      <family val="0"/>
    </font>
    <font>
      <sz val="13"/>
      <color indexed="12"/>
      <name val="Angsana New"/>
      <family val="1"/>
    </font>
    <font>
      <sz val="13"/>
      <name val="AngsanaUPC"/>
      <family val="1"/>
    </font>
    <font>
      <b/>
      <sz val="13"/>
      <color indexed="12"/>
      <name val="Angsana New"/>
      <family val="1"/>
    </font>
    <font>
      <u val="single"/>
      <sz val="14"/>
      <name val="Angsana New"/>
      <family val="1"/>
    </font>
    <font>
      <sz val="24"/>
      <name val="AngsanaUPC"/>
      <family val="1"/>
    </font>
    <font>
      <sz val="20"/>
      <name val="AngsanaUPC"/>
      <family val="1"/>
    </font>
    <font>
      <sz val="22"/>
      <name val="Angsan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ck"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/>
      <top style="medium"/>
      <bottom style="medium"/>
    </border>
    <border>
      <left style="thin"/>
      <right style="thin"/>
      <top style="thin"/>
      <bottom style="double"/>
    </border>
    <border>
      <left style="medium">
        <color indexed="12"/>
      </left>
      <right style="medium">
        <color indexed="12"/>
      </right>
      <top/>
      <bottom style="double">
        <color indexed="12"/>
      </bottom>
    </border>
    <border>
      <left style="medium"/>
      <right style="medium"/>
      <top style="medium"/>
      <bottom style="double"/>
    </border>
    <border>
      <left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/>
      <top style="double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/>
    </border>
    <border>
      <left style="thin"/>
      <right style="thin"/>
      <top/>
      <bottom/>
    </border>
    <border>
      <left>
        <color indexed="63"/>
      </left>
      <right style="medium"/>
      <top/>
      <bottom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/>
      <right/>
      <top/>
      <bottom style="hair"/>
    </border>
    <border>
      <left/>
      <right/>
      <top style="hair"/>
      <bottom/>
    </border>
    <border>
      <left style="medium"/>
      <right style="medium"/>
      <top>
        <color indexed="63"/>
      </top>
      <bottom/>
    </border>
    <border>
      <left style="medium"/>
      <right style="medium"/>
      <top>
        <color indexed="63"/>
      </top>
      <bottom style="dashed"/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thin"/>
      <right style="thin"/>
      <top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dashed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 style="hair"/>
    </border>
    <border>
      <left style="medium">
        <color indexed="12"/>
      </left>
      <right style="medium">
        <color indexed="12"/>
      </right>
      <top/>
      <bottom/>
    </border>
    <border>
      <left style="medium">
        <color indexed="12"/>
      </left>
      <right/>
      <top/>
      <bottom/>
    </border>
    <border>
      <left style="medium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double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/>
    </border>
    <border>
      <left style="medium">
        <color indexed="12"/>
      </left>
      <right style="medium">
        <color indexed="12"/>
      </right>
      <top/>
      <bottom style="medium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2" fillId="1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2" applyNumberFormat="0" applyAlignment="0" applyProtection="0"/>
    <xf numFmtId="0" fontId="37" fillId="0" borderId="3" applyNumberFormat="0" applyFill="0" applyAlignment="0" applyProtection="0"/>
    <xf numFmtId="0" fontId="3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7" borderId="1" applyNumberFormat="0" applyAlignment="0" applyProtection="0"/>
    <xf numFmtId="0" fontId="40" fillId="18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43" fillId="16" borderId="5" applyNumberFormat="0" applyAlignment="0" applyProtection="0"/>
    <xf numFmtId="0" fontId="0" fillId="23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13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38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3" fontId="4" fillId="0" borderId="0" xfId="38" applyFont="1" applyBorder="1" applyAlignment="1">
      <alignment/>
    </xf>
    <xf numFmtId="43" fontId="4" fillId="0" borderId="10" xfId="38" applyFont="1" applyBorder="1" applyAlignment="1">
      <alignment/>
    </xf>
    <xf numFmtId="43" fontId="4" fillId="0" borderId="0" xfId="38" applyFont="1" applyAlignment="1">
      <alignment/>
    </xf>
    <xf numFmtId="0" fontId="4" fillId="0" borderId="1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3" fontId="7" fillId="0" borderId="10" xfId="38" applyFont="1" applyBorder="1" applyAlignment="1">
      <alignment/>
    </xf>
    <xf numFmtId="43" fontId="7" fillId="0" borderId="13" xfId="38" applyFont="1" applyBorder="1" applyAlignment="1">
      <alignment/>
    </xf>
    <xf numFmtId="0" fontId="7" fillId="0" borderId="15" xfId="0" applyFont="1" applyBorder="1" applyAlignment="1">
      <alignment/>
    </xf>
    <xf numFmtId="43" fontId="7" fillId="0" borderId="16" xfId="38" applyFont="1" applyBorder="1" applyAlignment="1">
      <alignment/>
    </xf>
    <xf numFmtId="43" fontId="7" fillId="0" borderId="17" xfId="38" applyFont="1" applyBorder="1" applyAlignment="1">
      <alignment/>
    </xf>
    <xf numFmtId="43" fontId="7" fillId="0" borderId="18" xfId="38" applyFont="1" applyBorder="1" applyAlignment="1">
      <alignment/>
    </xf>
    <xf numFmtId="43" fontId="7" fillId="0" borderId="19" xfId="0" applyNumberFormat="1" applyFont="1" applyBorder="1" applyAlignment="1">
      <alignment/>
    </xf>
    <xf numFmtId="43" fontId="7" fillId="0" borderId="19" xfId="38" applyFont="1" applyBorder="1" applyAlignment="1">
      <alignment/>
    </xf>
    <xf numFmtId="0" fontId="7" fillId="0" borderId="0" xfId="0" applyFont="1" applyBorder="1" applyAlignment="1">
      <alignment/>
    </xf>
    <xf numFmtId="43" fontId="7" fillId="0" borderId="0" xfId="38" applyFont="1" applyBorder="1" applyAlignment="1">
      <alignment/>
    </xf>
    <xf numFmtId="43" fontId="7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43" fontId="8" fillId="0" borderId="13" xfId="38" applyFont="1" applyBorder="1" applyAlignment="1">
      <alignment/>
    </xf>
    <xf numFmtId="0" fontId="8" fillId="0" borderId="0" xfId="0" applyFont="1" applyAlignment="1">
      <alignment/>
    </xf>
    <xf numFmtId="43" fontId="4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/>
    </xf>
    <xf numFmtId="43" fontId="4" fillId="0" borderId="10" xfId="38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3" fontId="3" fillId="0" borderId="11" xfId="38" applyFont="1" applyBorder="1" applyAlignment="1">
      <alignment horizontal="center"/>
    </xf>
    <xf numFmtId="43" fontId="4" fillId="0" borderId="0" xfId="38" applyFont="1" applyAlignment="1">
      <alignment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43" fontId="4" fillId="0" borderId="20" xfId="38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43" fontId="4" fillId="0" borderId="21" xfId="38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/>
    </xf>
    <xf numFmtId="43" fontId="4" fillId="0" borderId="22" xfId="38" applyFont="1" applyBorder="1" applyAlignment="1">
      <alignment/>
    </xf>
    <xf numFmtId="0" fontId="10" fillId="0" borderId="10" xfId="0" applyFont="1" applyBorder="1" applyAlignment="1">
      <alignment horizontal="center"/>
    </xf>
    <xf numFmtId="43" fontId="3" fillId="0" borderId="0" xfId="38" applyFont="1" applyBorder="1" applyAlignment="1">
      <alignment/>
    </xf>
    <xf numFmtId="43" fontId="3" fillId="0" borderId="13" xfId="38" applyFont="1" applyBorder="1" applyAlignment="1">
      <alignment horizontal="center"/>
    </xf>
    <xf numFmtId="0" fontId="14" fillId="0" borderId="21" xfId="0" applyFont="1" applyBorder="1" applyAlignment="1">
      <alignment/>
    </xf>
    <xf numFmtId="43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7" fillId="0" borderId="0" xfId="0" applyFont="1" applyAlignment="1">
      <alignment/>
    </xf>
    <xf numFmtId="43" fontId="17" fillId="0" borderId="0" xfId="38" applyFont="1" applyAlignment="1">
      <alignment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7" fillId="0" borderId="23" xfId="0" applyFont="1" applyBorder="1" applyAlignment="1">
      <alignment/>
    </xf>
    <xf numFmtId="43" fontId="6" fillId="0" borderId="23" xfId="38" applyFont="1" applyBorder="1" applyAlignment="1">
      <alignment/>
    </xf>
    <xf numFmtId="43" fontId="6" fillId="0" borderId="23" xfId="0" applyNumberFormat="1" applyFont="1" applyBorder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3" fontId="17" fillId="0" borderId="0" xfId="38" applyFont="1" applyAlignment="1">
      <alignment horizontal="center"/>
    </xf>
    <xf numFmtId="0" fontId="18" fillId="0" borderId="0" xfId="0" applyFont="1" applyAlignment="1">
      <alignment/>
    </xf>
    <xf numFmtId="0" fontId="17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3" fontId="12" fillId="0" borderId="0" xfId="38" applyFont="1" applyBorder="1" applyAlignment="1">
      <alignment/>
    </xf>
    <xf numFmtId="0" fontId="1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43" fontId="6" fillId="0" borderId="0" xfId="38" applyFont="1" applyBorder="1" applyAlignment="1">
      <alignment/>
    </xf>
    <xf numFmtId="0" fontId="6" fillId="0" borderId="23" xfId="0" applyFont="1" applyBorder="1" applyAlignment="1" quotePrefix="1">
      <alignment horizontal="center"/>
    </xf>
    <xf numFmtId="0" fontId="6" fillId="0" borderId="23" xfId="0" applyFont="1" applyBorder="1" applyAlignment="1">
      <alignment horizontal="right"/>
    </xf>
    <xf numFmtId="0" fontId="17" fillId="0" borderId="26" xfId="0" applyFont="1" applyBorder="1" applyAlignment="1">
      <alignment horizontal="center"/>
    </xf>
    <xf numFmtId="0" fontId="18" fillId="0" borderId="27" xfId="0" applyFont="1" applyBorder="1" applyAlignment="1">
      <alignment/>
    </xf>
    <xf numFmtId="43" fontId="17" fillId="0" borderId="25" xfId="0" applyNumberFormat="1" applyFont="1" applyBorder="1" applyAlignment="1">
      <alignment horizontal="center"/>
    </xf>
    <xf numFmtId="43" fontId="18" fillId="0" borderId="0" xfId="38" applyFont="1" applyAlignment="1">
      <alignment/>
    </xf>
    <xf numFmtId="0" fontId="17" fillId="0" borderId="27" xfId="0" applyFont="1" applyBorder="1" applyAlignment="1">
      <alignment/>
    </xf>
    <xf numFmtId="0" fontId="17" fillId="0" borderId="26" xfId="0" applyFont="1" applyBorder="1" applyAlignment="1" quotePrefix="1">
      <alignment horizontal="center"/>
    </xf>
    <xf numFmtId="43" fontId="23" fillId="0" borderId="23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43" fontId="6" fillId="0" borderId="0" xfId="38" applyFont="1" applyAlignment="1">
      <alignment/>
    </xf>
    <xf numFmtId="0" fontId="6" fillId="0" borderId="0" xfId="0" applyFont="1" applyBorder="1" applyAlignment="1">
      <alignment/>
    </xf>
    <xf numFmtId="0" fontId="24" fillId="0" borderId="0" xfId="0" applyFont="1" applyAlignment="1">
      <alignment/>
    </xf>
    <xf numFmtId="43" fontId="24" fillId="0" borderId="0" xfId="38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43" fontId="24" fillId="0" borderId="0" xfId="38" applyFont="1" applyBorder="1" applyAlignment="1">
      <alignment/>
    </xf>
    <xf numFmtId="0" fontId="24" fillId="0" borderId="0" xfId="0" applyFont="1" applyBorder="1" applyAlignment="1" quotePrefix="1">
      <alignment/>
    </xf>
    <xf numFmtId="0" fontId="24" fillId="0" borderId="24" xfId="0" applyFont="1" applyBorder="1" applyAlignment="1">
      <alignment horizontal="center"/>
    </xf>
    <xf numFmtId="43" fontId="24" fillId="0" borderId="24" xfId="38" applyFont="1" applyBorder="1" applyAlignment="1">
      <alignment horizontal="center"/>
    </xf>
    <xf numFmtId="0" fontId="24" fillId="0" borderId="24" xfId="0" applyFont="1" applyBorder="1" applyAlignment="1">
      <alignment horizontal="left"/>
    </xf>
    <xf numFmtId="0" fontId="24" fillId="0" borderId="26" xfId="0" applyFont="1" applyBorder="1" applyAlignment="1">
      <alignment horizontal="center"/>
    </xf>
    <xf numFmtId="43" fontId="24" fillId="0" borderId="26" xfId="38" applyFont="1" applyBorder="1" applyAlignment="1">
      <alignment horizontal="center"/>
    </xf>
    <xf numFmtId="0" fontId="24" fillId="0" borderId="26" xfId="0" applyFont="1" applyBorder="1" applyAlignment="1">
      <alignment horizontal="left"/>
    </xf>
    <xf numFmtId="0" fontId="24" fillId="0" borderId="25" xfId="0" applyFont="1" applyBorder="1" applyAlignment="1">
      <alignment horizontal="left"/>
    </xf>
    <xf numFmtId="0" fontId="24" fillId="0" borderId="25" xfId="0" applyFont="1" applyBorder="1" applyAlignment="1" quotePrefix="1">
      <alignment horizontal="center"/>
    </xf>
    <xf numFmtId="187" fontId="24" fillId="0" borderId="25" xfId="38" applyNumberFormat="1" applyFont="1" applyBorder="1" applyAlignment="1">
      <alignment horizontal="center"/>
    </xf>
    <xf numFmtId="187" fontId="24" fillId="0" borderId="25" xfId="0" applyNumberFormat="1" applyFont="1" applyBorder="1" applyAlignment="1">
      <alignment horizontal="center"/>
    </xf>
    <xf numFmtId="43" fontId="24" fillId="0" borderId="23" xfId="38" applyFont="1" applyBorder="1" applyAlignment="1">
      <alignment/>
    </xf>
    <xf numFmtId="0" fontId="24" fillId="0" borderId="0" xfId="0" applyFont="1" applyBorder="1" applyAlignment="1">
      <alignment horizontal="left"/>
    </xf>
    <xf numFmtId="43" fontId="24" fillId="0" borderId="0" xfId="38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 quotePrefix="1">
      <alignment horizontal="center"/>
    </xf>
    <xf numFmtId="43" fontId="24" fillId="0" borderId="0" xfId="38" applyFont="1" applyBorder="1" applyAlignment="1">
      <alignment horizontal="right"/>
    </xf>
    <xf numFmtId="43" fontId="24" fillId="0" borderId="0" xfId="0" applyNumberFormat="1" applyFont="1" applyBorder="1" applyAlignment="1">
      <alignment/>
    </xf>
    <xf numFmtId="0" fontId="24" fillId="0" borderId="0" xfId="0" applyNumberFormat="1" applyFont="1" applyBorder="1" applyAlignment="1">
      <alignment/>
    </xf>
    <xf numFmtId="4" fontId="24" fillId="0" borderId="0" xfId="0" applyNumberFormat="1" applyFont="1" applyBorder="1" applyAlignment="1">
      <alignment/>
    </xf>
    <xf numFmtId="0" fontId="24" fillId="0" borderId="25" xfId="0" applyFont="1" applyBorder="1" applyAlignment="1">
      <alignment horizontal="right"/>
    </xf>
    <xf numFmtId="43" fontId="24" fillId="0" borderId="25" xfId="38" applyFont="1" applyBorder="1" applyAlignment="1">
      <alignment/>
    </xf>
    <xf numFmtId="0" fontId="24" fillId="0" borderId="10" xfId="0" applyFont="1" applyBorder="1" applyAlignment="1">
      <alignment/>
    </xf>
    <xf numFmtId="43" fontId="24" fillId="0" borderId="28" xfId="38" applyFont="1" applyBorder="1" applyAlignment="1">
      <alignment/>
    </xf>
    <xf numFmtId="0" fontId="24" fillId="0" borderId="10" xfId="0" applyFont="1" applyBorder="1" applyAlignment="1">
      <alignment horizontal="left"/>
    </xf>
    <xf numFmtId="43" fontId="24" fillId="0" borderId="10" xfId="38" applyFont="1" applyBorder="1" applyAlignment="1">
      <alignment/>
    </xf>
    <xf numFmtId="0" fontId="24" fillId="0" borderId="10" xfId="0" applyFont="1" applyBorder="1" applyAlignment="1">
      <alignment horizontal="right"/>
    </xf>
    <xf numFmtId="0" fontId="24" fillId="0" borderId="29" xfId="0" applyFont="1" applyBorder="1" applyAlignment="1">
      <alignment horizontal="right"/>
    </xf>
    <xf numFmtId="43" fontId="24" fillId="0" borderId="30" xfId="38" applyFont="1" applyBorder="1" applyAlignment="1">
      <alignment/>
    </xf>
    <xf numFmtId="0" fontId="24" fillId="0" borderId="31" xfId="0" applyFont="1" applyBorder="1" applyAlignment="1">
      <alignment horizontal="right"/>
    </xf>
    <xf numFmtId="43" fontId="24" fillId="0" borderId="32" xfId="38" applyFont="1" applyBorder="1" applyAlignment="1">
      <alignment horizontal="right"/>
    </xf>
    <xf numFmtId="0" fontId="24" fillId="0" borderId="33" xfId="0" applyFont="1" applyBorder="1" applyAlignment="1">
      <alignment horizontal="right"/>
    </xf>
    <xf numFmtId="43" fontId="24" fillId="0" borderId="34" xfId="38" applyFont="1" applyBorder="1" applyAlignment="1">
      <alignment horizontal="right"/>
    </xf>
    <xf numFmtId="43" fontId="15" fillId="0" borderId="24" xfId="38" applyFont="1" applyBorder="1" applyAlignment="1">
      <alignment horizontal="center"/>
    </xf>
    <xf numFmtId="43" fontId="15" fillId="0" borderId="26" xfId="38" applyFont="1" applyBorder="1" applyAlignment="1" quotePrefix="1">
      <alignment horizontal="center"/>
    </xf>
    <xf numFmtId="43" fontId="15" fillId="0" borderId="26" xfId="38" applyFont="1" applyBorder="1" applyAlignment="1">
      <alignment horizontal="center"/>
    </xf>
    <xf numFmtId="43" fontId="15" fillId="0" borderId="25" xfId="38" applyFont="1" applyBorder="1" applyAlignment="1" quotePrefix="1">
      <alignment horizontal="center"/>
    </xf>
    <xf numFmtId="0" fontId="25" fillId="0" borderId="0" xfId="0" applyFont="1" applyAlignment="1">
      <alignment/>
    </xf>
    <xf numFmtId="0" fontId="25" fillId="0" borderId="0" xfId="47" applyFont="1">
      <alignment/>
      <protection/>
    </xf>
    <xf numFmtId="43" fontId="20" fillId="0" borderId="0" xfId="47" applyNumberFormat="1" applyFont="1" applyBorder="1">
      <alignment/>
      <protection/>
    </xf>
    <xf numFmtId="0" fontId="26" fillId="0" borderId="0" xfId="0" applyFont="1" applyAlignment="1">
      <alignment/>
    </xf>
    <xf numFmtId="0" fontId="26" fillId="0" borderId="0" xfId="47" applyFont="1" applyBorder="1">
      <alignment/>
      <protection/>
    </xf>
    <xf numFmtId="0" fontId="21" fillId="0" borderId="0" xfId="47" applyFont="1" applyBorder="1" applyAlignment="1">
      <alignment horizontal="center"/>
      <protection/>
    </xf>
    <xf numFmtId="43" fontId="21" fillId="0" borderId="35" xfId="47" applyNumberFormat="1" applyFont="1" applyBorder="1">
      <alignment/>
      <protection/>
    </xf>
    <xf numFmtId="0" fontId="21" fillId="0" borderId="0" xfId="47" applyFont="1" applyBorder="1" applyAlignment="1">
      <alignment horizontal="left" indent="3"/>
      <protection/>
    </xf>
    <xf numFmtId="43" fontId="21" fillId="0" borderId="0" xfId="38" applyFont="1" applyBorder="1" applyAlignment="1">
      <alignment horizontal="right"/>
    </xf>
    <xf numFmtId="0" fontId="27" fillId="0" borderId="0" xfId="0" applyFont="1" applyAlignment="1">
      <alignment/>
    </xf>
    <xf numFmtId="0" fontId="6" fillId="0" borderId="36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6" xfId="0" applyFont="1" applyBorder="1" applyAlignment="1">
      <alignment horizontal="center"/>
    </xf>
    <xf numFmtId="43" fontId="6" fillId="0" borderId="25" xfId="38" applyFont="1" applyBorder="1" applyAlignment="1">
      <alignment/>
    </xf>
    <xf numFmtId="43" fontId="6" fillId="0" borderId="24" xfId="38" applyFont="1" applyBorder="1" applyAlignment="1">
      <alignment/>
    </xf>
    <xf numFmtId="0" fontId="20" fillId="0" borderId="0" xfId="0" applyFont="1" applyBorder="1" applyAlignment="1">
      <alignment/>
    </xf>
    <xf numFmtId="43" fontId="20" fillId="0" borderId="0" xfId="38" applyFont="1" applyBorder="1" applyAlignment="1">
      <alignment/>
    </xf>
    <xf numFmtId="43" fontId="18" fillId="0" borderId="37" xfId="38" applyFont="1" applyBorder="1" applyAlignment="1">
      <alignment/>
    </xf>
    <xf numFmtId="0" fontId="6" fillId="0" borderId="32" xfId="0" applyFont="1" applyBorder="1" applyAlignment="1">
      <alignment/>
    </xf>
    <xf numFmtId="43" fontId="6" fillId="0" borderId="32" xfId="38" applyFont="1" applyBorder="1" applyAlignment="1">
      <alignment/>
    </xf>
    <xf numFmtId="0" fontId="6" fillId="0" borderId="38" xfId="0" applyFont="1" applyBorder="1" applyAlignment="1">
      <alignment/>
    </xf>
    <xf numFmtId="0" fontId="17" fillId="0" borderId="39" xfId="0" applyFont="1" applyBorder="1" applyAlignment="1">
      <alignment horizontal="left"/>
    </xf>
    <xf numFmtId="0" fontId="17" fillId="0" borderId="36" xfId="0" applyFont="1" applyBorder="1" applyAlignment="1">
      <alignment horizontal="center"/>
    </xf>
    <xf numFmtId="0" fontId="17" fillId="0" borderId="25" xfId="0" applyFont="1" applyBorder="1" applyAlignment="1">
      <alignment/>
    </xf>
    <xf numFmtId="0" fontId="24" fillId="0" borderId="10" xfId="0" applyFont="1" applyBorder="1" applyAlignment="1">
      <alignment horizontal="center"/>
    </xf>
    <xf numFmtId="43" fontId="24" fillId="0" borderId="40" xfId="38" applyFont="1" applyBorder="1" applyAlignment="1">
      <alignment/>
    </xf>
    <xf numFmtId="43" fontId="24" fillId="0" borderId="41" xfId="38" applyFont="1" applyBorder="1" applyAlignment="1">
      <alignment/>
    </xf>
    <xf numFmtId="0" fontId="6" fillId="0" borderId="32" xfId="0" applyFont="1" applyBorder="1" applyAlignment="1">
      <alignment horizontal="right"/>
    </xf>
    <xf numFmtId="0" fontId="6" fillId="0" borderId="27" xfId="0" applyFont="1" applyBorder="1" applyAlignment="1">
      <alignment/>
    </xf>
    <xf numFmtId="0" fontId="6" fillId="0" borderId="25" xfId="0" applyFont="1" applyBorder="1" applyAlignment="1" quotePrefix="1">
      <alignment horizontal="center"/>
    </xf>
    <xf numFmtId="43" fontId="18" fillId="0" borderId="42" xfId="38" applyFont="1" applyBorder="1" applyAlignment="1">
      <alignment/>
    </xf>
    <xf numFmtId="0" fontId="20" fillId="0" borderId="0" xfId="47" applyFont="1" applyBorder="1">
      <alignment/>
      <protection/>
    </xf>
    <xf numFmtId="0" fontId="25" fillId="0" borderId="0" xfId="47" applyFont="1" applyBorder="1">
      <alignment/>
      <protection/>
    </xf>
    <xf numFmtId="0" fontId="25" fillId="0" borderId="43" xfId="47" applyFont="1" applyBorder="1">
      <alignment/>
      <protection/>
    </xf>
    <xf numFmtId="43" fontId="6" fillId="0" borderId="0" xfId="38" applyFont="1" applyAlignment="1">
      <alignment horizontal="center"/>
    </xf>
    <xf numFmtId="0" fontId="6" fillId="0" borderId="44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/>
    </xf>
    <xf numFmtId="43" fontId="4" fillId="0" borderId="26" xfId="38" applyFont="1" applyBorder="1" applyAlignment="1">
      <alignment/>
    </xf>
    <xf numFmtId="0" fontId="6" fillId="0" borderId="10" xfId="0" applyFont="1" applyBorder="1" applyAlignment="1">
      <alignment horizontal="center"/>
    </xf>
    <xf numFmtId="43" fontId="6" fillId="0" borderId="10" xfId="38" applyFont="1" applyBorder="1" applyAlignment="1">
      <alignment/>
    </xf>
    <xf numFmtId="0" fontId="6" fillId="0" borderId="24" xfId="0" applyFont="1" applyBorder="1" applyAlignment="1" quotePrefix="1">
      <alignment horizontal="center"/>
    </xf>
    <xf numFmtId="43" fontId="6" fillId="0" borderId="23" xfId="38" applyFont="1" applyBorder="1" applyAlignment="1" quotePrefix="1">
      <alignment horizontal="center"/>
    </xf>
    <xf numFmtId="0" fontId="6" fillId="0" borderId="24" xfId="0" applyFont="1" applyBorder="1" applyAlignment="1">
      <alignment horizontal="right"/>
    </xf>
    <xf numFmtId="43" fontId="6" fillId="0" borderId="0" xfId="38" applyFont="1" applyBorder="1" applyAlignment="1" quotePrefix="1">
      <alignment horizontal="center"/>
    </xf>
    <xf numFmtId="43" fontId="6" fillId="0" borderId="32" xfId="0" applyNumberFormat="1" applyFont="1" applyBorder="1" applyAlignment="1">
      <alignment/>
    </xf>
    <xf numFmtId="43" fontId="6" fillId="0" borderId="32" xfId="38" applyFont="1" applyBorder="1" applyAlignment="1" quotePrefix="1">
      <alignment horizontal="center"/>
    </xf>
    <xf numFmtId="43" fontId="16" fillId="0" borderId="0" xfId="38" applyFont="1" applyBorder="1" applyAlignment="1">
      <alignment/>
    </xf>
    <xf numFmtId="43" fontId="27" fillId="0" borderId="0" xfId="0" applyNumberFormat="1" applyFont="1" applyAlignment="1">
      <alignment/>
    </xf>
    <xf numFmtId="43" fontId="27" fillId="0" borderId="0" xfId="38" applyFont="1" applyBorder="1" applyAlignment="1">
      <alignment/>
    </xf>
    <xf numFmtId="43" fontId="29" fillId="0" borderId="0" xfId="38" applyFont="1" applyBorder="1" applyAlignment="1">
      <alignment/>
    </xf>
    <xf numFmtId="0" fontId="27" fillId="0" borderId="45" xfId="0" applyFont="1" applyBorder="1" applyAlignment="1">
      <alignment/>
    </xf>
    <xf numFmtId="43" fontId="30" fillId="0" borderId="0" xfId="38" applyFont="1" applyAlignment="1">
      <alignment/>
    </xf>
    <xf numFmtId="0" fontId="4" fillId="0" borderId="34" xfId="0" applyFont="1" applyBorder="1" applyAlignment="1">
      <alignment/>
    </xf>
    <xf numFmtId="0" fontId="12" fillId="0" borderId="0" xfId="0" applyFont="1" applyBorder="1" applyAlignment="1">
      <alignment/>
    </xf>
    <xf numFmtId="43" fontId="3" fillId="0" borderId="0" xfId="38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3" fontId="3" fillId="0" borderId="46" xfId="38" applyFont="1" applyBorder="1" applyAlignment="1">
      <alignment/>
    </xf>
    <xf numFmtId="43" fontId="47" fillId="0" borderId="0" xfId="38" applyFont="1" applyBorder="1" applyAlignment="1">
      <alignment/>
    </xf>
    <xf numFmtId="43" fontId="48" fillId="0" borderId="0" xfId="38" applyFont="1" applyBorder="1" applyAlignment="1">
      <alignment/>
    </xf>
    <xf numFmtId="43" fontId="12" fillId="0" borderId="0" xfId="38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43" fontId="12" fillId="0" borderId="0" xfId="38" applyFont="1" applyBorder="1" applyAlignment="1">
      <alignment horizontal="right"/>
    </xf>
    <xf numFmtId="0" fontId="19" fillId="0" borderId="0" xfId="0" applyFont="1" applyBorder="1" applyAlignment="1">
      <alignment/>
    </xf>
    <xf numFmtId="43" fontId="19" fillId="0" borderId="0" xfId="38" applyFont="1" applyBorder="1" applyAlignment="1">
      <alignment/>
    </xf>
    <xf numFmtId="43" fontId="12" fillId="0" borderId="0" xfId="38" applyFont="1" applyBorder="1" applyAlignment="1" quotePrefix="1">
      <alignment horizontal="center"/>
    </xf>
    <xf numFmtId="43" fontId="47" fillId="0" borderId="0" xfId="38" applyFont="1" applyBorder="1" applyAlignment="1">
      <alignment horizontal="right"/>
    </xf>
    <xf numFmtId="0" fontId="49" fillId="0" borderId="0" xfId="0" applyFont="1" applyBorder="1" applyAlignment="1">
      <alignment horizontal="center"/>
    </xf>
    <xf numFmtId="43" fontId="49" fillId="0" borderId="0" xfId="38" applyFont="1" applyBorder="1" applyAlignment="1">
      <alignment horizontal="center"/>
    </xf>
    <xf numFmtId="43" fontId="49" fillId="0" borderId="0" xfId="38" applyFont="1" applyBorder="1" applyAlignment="1">
      <alignment/>
    </xf>
    <xf numFmtId="0" fontId="48" fillId="0" borderId="0" xfId="0" applyFont="1" applyBorder="1" applyAlignment="1">
      <alignment horizontal="center"/>
    </xf>
    <xf numFmtId="43" fontId="48" fillId="0" borderId="0" xfId="38" applyFont="1" applyBorder="1" applyAlignment="1">
      <alignment horizontal="center"/>
    </xf>
    <xf numFmtId="0" fontId="50" fillId="0" borderId="0" xfId="0" applyFont="1" applyAlignment="1">
      <alignment/>
    </xf>
    <xf numFmtId="0" fontId="50" fillId="0" borderId="13" xfId="0" applyFont="1" applyBorder="1" applyAlignment="1">
      <alignment horizontal="center"/>
    </xf>
    <xf numFmtId="0" fontId="50" fillId="0" borderId="47" xfId="0" applyFont="1" applyBorder="1" applyAlignment="1">
      <alignment horizontal="center"/>
    </xf>
    <xf numFmtId="0" fontId="50" fillId="0" borderId="48" xfId="0" applyFont="1" applyBorder="1" applyAlignment="1">
      <alignment horizontal="center"/>
    </xf>
    <xf numFmtId="0" fontId="50" fillId="0" borderId="49" xfId="0" applyFont="1" applyBorder="1" applyAlignment="1">
      <alignment horizontal="center"/>
    </xf>
    <xf numFmtId="43" fontId="50" fillId="0" borderId="0" xfId="38" applyFont="1" applyBorder="1" applyAlignment="1" quotePrefix="1">
      <alignment horizontal="center"/>
    </xf>
    <xf numFmtId="43" fontId="50" fillId="0" borderId="11" xfId="38" applyFont="1" applyBorder="1" applyAlignment="1">
      <alignment horizontal="center"/>
    </xf>
    <xf numFmtId="43" fontId="50" fillId="0" borderId="11" xfId="38" applyFont="1" applyBorder="1" applyAlignment="1" quotePrefix="1">
      <alignment horizontal="center"/>
    </xf>
    <xf numFmtId="43" fontId="50" fillId="0" borderId="49" xfId="38" applyFont="1" applyBorder="1" applyAlignment="1" quotePrefix="1">
      <alignment horizontal="center"/>
    </xf>
    <xf numFmtId="0" fontId="50" fillId="0" borderId="21" xfId="0" applyFont="1" applyBorder="1" applyAlignment="1">
      <alignment/>
    </xf>
    <xf numFmtId="43" fontId="50" fillId="0" borderId="20" xfId="38" applyFont="1" applyBorder="1" applyAlignment="1">
      <alignment/>
    </xf>
    <xf numFmtId="43" fontId="50" fillId="0" borderId="21" xfId="38" applyFont="1" applyBorder="1" applyAlignment="1">
      <alignment/>
    </xf>
    <xf numFmtId="0" fontId="50" fillId="0" borderId="0" xfId="0" applyFont="1" applyBorder="1" applyAlignment="1">
      <alignment horizontal="center"/>
    </xf>
    <xf numFmtId="43" fontId="50" fillId="0" borderId="0" xfId="38" applyFont="1" applyBorder="1" applyAlignment="1">
      <alignment/>
    </xf>
    <xf numFmtId="0" fontId="51" fillId="0" borderId="11" xfId="0" applyFont="1" applyBorder="1" applyAlignment="1">
      <alignment/>
    </xf>
    <xf numFmtId="0" fontId="50" fillId="0" borderId="20" xfId="0" applyFont="1" applyBorder="1" applyAlignment="1">
      <alignment/>
    </xf>
    <xf numFmtId="43" fontId="50" fillId="0" borderId="20" xfId="38" applyFont="1" applyBorder="1" applyAlignment="1" quotePrefix="1">
      <alignment horizontal="center"/>
    </xf>
    <xf numFmtId="43" fontId="50" fillId="0" borderId="20" xfId="38" applyFont="1" applyBorder="1" applyAlignment="1">
      <alignment horizontal="center"/>
    </xf>
    <xf numFmtId="43" fontId="50" fillId="0" borderId="21" xfId="38" applyFont="1" applyBorder="1" applyAlignment="1" quotePrefix="1">
      <alignment horizontal="center"/>
    </xf>
    <xf numFmtId="0" fontId="50" fillId="0" borderId="50" xfId="0" applyFont="1" applyBorder="1" applyAlignment="1">
      <alignment/>
    </xf>
    <xf numFmtId="43" fontId="50" fillId="0" borderId="50" xfId="38" applyFont="1" applyBorder="1" applyAlignment="1">
      <alignment/>
    </xf>
    <xf numFmtId="0" fontId="51" fillId="0" borderId="13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51" xfId="0" applyFont="1" applyBorder="1" applyAlignment="1">
      <alignment/>
    </xf>
    <xf numFmtId="43" fontId="50" fillId="0" borderId="52" xfId="38" applyFont="1" applyBorder="1" applyAlignment="1">
      <alignment/>
    </xf>
    <xf numFmtId="43" fontId="50" fillId="0" borderId="53" xfId="38" applyFont="1" applyBorder="1" applyAlignment="1">
      <alignment/>
    </xf>
    <xf numFmtId="0" fontId="50" fillId="0" borderId="54" xfId="0" applyFont="1" applyBorder="1" applyAlignment="1">
      <alignment/>
    </xf>
    <xf numFmtId="43" fontId="50" fillId="0" borderId="54" xfId="38" applyFont="1" applyBorder="1" applyAlignment="1">
      <alignment/>
    </xf>
    <xf numFmtId="0" fontId="52" fillId="0" borderId="20" xfId="0" applyFont="1" applyBorder="1" applyAlignment="1">
      <alignment/>
    </xf>
    <xf numFmtId="0" fontId="50" fillId="0" borderId="55" xfId="0" applyFont="1" applyBorder="1" applyAlignment="1">
      <alignment horizontal="center"/>
    </xf>
    <xf numFmtId="0" fontId="53" fillId="0" borderId="56" xfId="0" applyFont="1" applyBorder="1" applyAlignment="1">
      <alignment/>
    </xf>
    <xf numFmtId="43" fontId="50" fillId="0" borderId="51" xfId="38" applyFont="1" applyBorder="1" applyAlignment="1">
      <alignment/>
    </xf>
    <xf numFmtId="43" fontId="3" fillId="0" borderId="21" xfId="38" applyFont="1" applyBorder="1" applyAlignment="1">
      <alignment/>
    </xf>
    <xf numFmtId="0" fontId="55" fillId="0" borderId="0" xfId="0" applyFont="1" applyBorder="1" applyAlignment="1">
      <alignment horizontal="center"/>
    </xf>
    <xf numFmtId="43" fontId="55" fillId="0" borderId="0" xfId="38" applyFont="1" applyBorder="1" applyAlignment="1">
      <alignment/>
    </xf>
    <xf numFmtId="0" fontId="55" fillId="0" borderId="0" xfId="0" applyFont="1" applyAlignment="1">
      <alignment/>
    </xf>
    <xf numFmtId="0" fontId="50" fillId="0" borderId="53" xfId="0" applyFont="1" applyBorder="1" applyAlignment="1">
      <alignment/>
    </xf>
    <xf numFmtId="0" fontId="54" fillId="0" borderId="21" xfId="0" applyFont="1" applyBorder="1" applyAlignment="1">
      <alignment/>
    </xf>
    <xf numFmtId="0" fontId="3" fillId="0" borderId="57" xfId="46" applyFont="1" applyBorder="1" applyAlignment="1">
      <alignment/>
      <protection/>
    </xf>
    <xf numFmtId="0" fontId="3" fillId="0" borderId="38" xfId="46" applyFont="1" applyBorder="1" applyAlignment="1">
      <alignment/>
      <protection/>
    </xf>
    <xf numFmtId="0" fontId="24" fillId="0" borderId="23" xfId="0" applyFont="1" applyBorder="1" applyAlignment="1">
      <alignment horizontal="center"/>
    </xf>
    <xf numFmtId="0" fontId="24" fillId="0" borderId="23" xfId="0" applyFont="1" applyBorder="1" applyAlignment="1">
      <alignment/>
    </xf>
    <xf numFmtId="0" fontId="50" fillId="0" borderId="51" xfId="0" applyFont="1" applyBorder="1" applyAlignment="1">
      <alignment horizontal="center"/>
    </xf>
    <xf numFmtId="0" fontId="4" fillId="0" borderId="21" xfId="0" applyFont="1" applyBorder="1" applyAlignment="1">
      <alignment/>
    </xf>
    <xf numFmtId="43" fontId="4" fillId="0" borderId="21" xfId="38" applyFont="1" applyBorder="1" applyAlignment="1" quotePrefix="1">
      <alignment horizontal="center"/>
    </xf>
    <xf numFmtId="43" fontId="4" fillId="0" borderId="21" xfId="38" applyFont="1" applyBorder="1" applyAlignment="1">
      <alignment/>
    </xf>
    <xf numFmtId="0" fontId="4" fillId="0" borderId="21" xfId="0" applyFont="1" applyBorder="1" applyAlignment="1">
      <alignment/>
    </xf>
    <xf numFmtId="43" fontId="4" fillId="0" borderId="21" xfId="38" applyFont="1" applyBorder="1" applyAlignment="1">
      <alignment/>
    </xf>
    <xf numFmtId="0" fontId="4" fillId="0" borderId="24" xfId="0" applyFont="1" applyBorder="1" applyAlignment="1">
      <alignment horizontal="center"/>
    </xf>
    <xf numFmtId="43" fontId="4" fillId="0" borderId="24" xfId="38" applyFont="1" applyBorder="1" applyAlignment="1">
      <alignment horizontal="center"/>
    </xf>
    <xf numFmtId="43" fontId="4" fillId="0" borderId="25" xfId="38" applyFont="1" applyBorder="1" applyAlignment="1">
      <alignment/>
    </xf>
    <xf numFmtId="43" fontId="4" fillId="0" borderId="25" xfId="38" applyFont="1" applyBorder="1" applyAlignment="1">
      <alignment horizontal="center"/>
    </xf>
    <xf numFmtId="43" fontId="4" fillId="0" borderId="58" xfId="38" applyFont="1" applyBorder="1" applyAlignment="1">
      <alignment/>
    </xf>
    <xf numFmtId="43" fontId="4" fillId="0" borderId="38" xfId="38" applyFont="1" applyBorder="1" applyAlignment="1">
      <alignment/>
    </xf>
    <xf numFmtId="0" fontId="4" fillId="0" borderId="59" xfId="0" applyFont="1" applyBorder="1" applyAlignment="1">
      <alignment/>
    </xf>
    <xf numFmtId="43" fontId="4" fillId="0" borderId="59" xfId="38" applyFont="1" applyBorder="1" applyAlignment="1">
      <alignment/>
    </xf>
    <xf numFmtId="43" fontId="4" fillId="0" borderId="23" xfId="38" applyFont="1" applyBorder="1" applyAlignment="1">
      <alignment/>
    </xf>
    <xf numFmtId="0" fontId="4" fillId="0" borderId="23" xfId="0" applyFont="1" applyBorder="1" applyAlignment="1">
      <alignment/>
    </xf>
    <xf numFmtId="43" fontId="4" fillId="0" borderId="0" xfId="38" applyFont="1" applyBorder="1" applyAlignment="1">
      <alignment/>
    </xf>
    <xf numFmtId="0" fontId="4" fillId="0" borderId="13" xfId="0" applyFont="1" applyBorder="1" applyAlignment="1">
      <alignment horizontal="center"/>
    </xf>
    <xf numFmtId="43" fontId="4" fillId="0" borderId="13" xfId="38" applyFont="1" applyBorder="1" applyAlignment="1">
      <alignment horizontal="center"/>
    </xf>
    <xf numFmtId="0" fontId="4" fillId="0" borderId="11" xfId="0" applyFont="1" applyBorder="1" applyAlignment="1">
      <alignment/>
    </xf>
    <xf numFmtId="43" fontId="4" fillId="0" borderId="11" xfId="38" applyFont="1" applyBorder="1" applyAlignment="1">
      <alignment/>
    </xf>
    <xf numFmtId="43" fontId="4" fillId="0" borderId="10" xfId="38" applyFont="1" applyBorder="1" applyAlignment="1">
      <alignment horizontal="right"/>
    </xf>
    <xf numFmtId="0" fontId="4" fillId="0" borderId="13" xfId="0" applyFont="1" applyBorder="1" applyAlignment="1">
      <alignment/>
    </xf>
    <xf numFmtId="43" fontId="4" fillId="0" borderId="13" xfId="38" applyFont="1" applyBorder="1" applyAlignment="1">
      <alignment/>
    </xf>
    <xf numFmtId="43" fontId="4" fillId="0" borderId="13" xfId="38" applyFont="1" applyBorder="1" applyAlignment="1">
      <alignment horizontal="right"/>
    </xf>
    <xf numFmtId="43" fontId="4" fillId="0" borderId="60" xfId="38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27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60" xfId="0" applyFont="1" applyBorder="1" applyAlignment="1">
      <alignment/>
    </xf>
    <xf numFmtId="43" fontId="4" fillId="0" borderId="48" xfId="38" applyFont="1" applyBorder="1" applyAlignment="1">
      <alignment/>
    </xf>
    <xf numFmtId="0" fontId="4" fillId="0" borderId="61" xfId="0" applyFont="1" applyBorder="1" applyAlignment="1">
      <alignment/>
    </xf>
    <xf numFmtId="43" fontId="4" fillId="0" borderId="61" xfId="38" applyFont="1" applyBorder="1" applyAlignment="1">
      <alignment/>
    </xf>
    <xf numFmtId="43" fontId="4" fillId="0" borderId="61" xfId="38" applyFont="1" applyBorder="1" applyAlignment="1">
      <alignment horizontal="center"/>
    </xf>
    <xf numFmtId="0" fontId="6" fillId="0" borderId="52" xfId="0" applyFont="1" applyBorder="1" applyAlignment="1">
      <alignment horizontal="left"/>
    </xf>
    <xf numFmtId="43" fontId="4" fillId="0" borderId="52" xfId="38" applyFont="1" applyBorder="1" applyAlignment="1">
      <alignment/>
    </xf>
    <xf numFmtId="0" fontId="4" fillId="0" borderId="51" xfId="0" applyFont="1" applyBorder="1" applyAlignment="1">
      <alignment/>
    </xf>
    <xf numFmtId="43" fontId="4" fillId="0" borderId="51" xfId="38" applyFont="1" applyBorder="1" applyAlignment="1">
      <alignment/>
    </xf>
    <xf numFmtId="43" fontId="4" fillId="0" borderId="51" xfId="38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26" xfId="0" applyFont="1" applyBorder="1" applyAlignment="1" quotePrefix="1">
      <alignment horizontal="center"/>
    </xf>
    <xf numFmtId="0" fontId="4" fillId="0" borderId="2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43" fontId="4" fillId="0" borderId="23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43" fontId="4" fillId="0" borderId="0" xfId="0" applyNumberFormat="1" applyFont="1" applyBorder="1" applyAlignment="1">
      <alignment/>
    </xf>
    <xf numFmtId="0" fontId="4" fillId="0" borderId="62" xfId="0" applyFont="1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56" fillId="0" borderId="26" xfId="0" applyFont="1" applyBorder="1" applyAlignment="1">
      <alignment horizontal="center"/>
    </xf>
    <xf numFmtId="43" fontId="56" fillId="0" borderId="23" xfId="38" applyFont="1" applyBorder="1" applyAlignment="1">
      <alignment/>
    </xf>
    <xf numFmtId="0" fontId="10" fillId="0" borderId="24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58" xfId="0" applyFont="1" applyBorder="1" applyAlignment="1">
      <alignment/>
    </xf>
    <xf numFmtId="0" fontId="4" fillId="0" borderId="58" xfId="0" applyFont="1" applyBorder="1" applyAlignment="1" quotePrefix="1">
      <alignment horizontal="center"/>
    </xf>
    <xf numFmtId="0" fontId="4" fillId="0" borderId="38" xfId="0" applyFont="1" applyBorder="1" applyAlignment="1">
      <alignment/>
    </xf>
    <xf numFmtId="0" fontId="4" fillId="0" borderId="38" xfId="0" applyFont="1" applyBorder="1" applyAlignment="1" quotePrefix="1">
      <alignment horizontal="center"/>
    </xf>
    <xf numFmtId="0" fontId="4" fillId="0" borderId="59" xfId="0" applyFont="1" applyBorder="1" applyAlignment="1" quotePrefix="1">
      <alignment horizontal="center"/>
    </xf>
    <xf numFmtId="0" fontId="4" fillId="0" borderId="23" xfId="0" applyFont="1" applyBorder="1" applyAlignment="1" quotePrefix="1">
      <alignment horizontal="center"/>
    </xf>
    <xf numFmtId="0" fontId="3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3" fontId="4" fillId="0" borderId="0" xfId="38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4" xfId="0" applyFont="1" applyBorder="1" applyAlignment="1">
      <alignment/>
    </xf>
    <xf numFmtId="43" fontId="4" fillId="0" borderId="54" xfId="38" applyFont="1" applyBorder="1" applyAlignment="1">
      <alignment/>
    </xf>
    <xf numFmtId="0" fontId="56" fillId="0" borderId="54" xfId="0" applyFont="1" applyBorder="1" applyAlignment="1">
      <alignment horizontal="left"/>
    </xf>
    <xf numFmtId="0" fontId="6" fillId="0" borderId="23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4" xfId="0" applyFont="1" applyBorder="1" applyAlignment="1" quotePrefix="1">
      <alignment horizontal="center"/>
    </xf>
    <xf numFmtId="0" fontId="4" fillId="0" borderId="62" xfId="0" applyFont="1" applyBorder="1" applyAlignment="1" quotePrefix="1">
      <alignment horizontal="center"/>
    </xf>
    <xf numFmtId="0" fontId="6" fillId="0" borderId="23" xfId="0" applyFont="1" applyBorder="1" applyAlignment="1">
      <alignment horizontal="right"/>
    </xf>
    <xf numFmtId="0" fontId="6" fillId="0" borderId="23" xfId="0" applyFont="1" applyBorder="1" applyAlignment="1">
      <alignment/>
    </xf>
    <xf numFmtId="43" fontId="6" fillId="0" borderId="23" xfId="38" applyFont="1" applyBorder="1" applyAlignment="1">
      <alignment/>
    </xf>
    <xf numFmtId="0" fontId="6" fillId="0" borderId="63" xfId="0" applyFont="1" applyBorder="1" applyAlignment="1">
      <alignment/>
    </xf>
    <xf numFmtId="0" fontId="3" fillId="0" borderId="26" xfId="0" applyFont="1" applyBorder="1" applyAlignment="1" quotePrefix="1">
      <alignment horizontal="center"/>
    </xf>
    <xf numFmtId="0" fontId="4" fillId="0" borderId="63" xfId="0" applyFont="1" applyBorder="1" applyAlignment="1">
      <alignment/>
    </xf>
    <xf numFmtId="43" fontId="4" fillId="0" borderId="63" xfId="38" applyFont="1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62" xfId="0" applyFont="1" applyBorder="1" applyAlignment="1">
      <alignment/>
    </xf>
    <xf numFmtId="43" fontId="4" fillId="0" borderId="62" xfId="38" applyFont="1" applyBorder="1" applyAlignment="1">
      <alignment/>
    </xf>
    <xf numFmtId="0" fontId="4" fillId="0" borderId="34" xfId="0" applyFont="1" applyBorder="1" applyAlignment="1">
      <alignment horizontal="right"/>
    </xf>
    <xf numFmtId="43" fontId="4" fillId="0" borderId="34" xfId="38" applyFont="1" applyBorder="1" applyAlignment="1">
      <alignment/>
    </xf>
    <xf numFmtId="0" fontId="4" fillId="0" borderId="32" xfId="0" applyFont="1" applyBorder="1" applyAlignment="1">
      <alignment horizontal="right"/>
    </xf>
    <xf numFmtId="0" fontId="4" fillId="0" borderId="32" xfId="0" applyFont="1" applyBorder="1" applyAlignment="1">
      <alignment/>
    </xf>
    <xf numFmtId="43" fontId="4" fillId="0" borderId="32" xfId="38" applyFont="1" applyBorder="1" applyAlignment="1">
      <alignment/>
    </xf>
    <xf numFmtId="43" fontId="4" fillId="0" borderId="27" xfId="38" applyFont="1" applyBorder="1" applyAlignment="1">
      <alignment horizontal="center"/>
    </xf>
    <xf numFmtId="43" fontId="4" fillId="0" borderId="27" xfId="38" applyFont="1" applyBorder="1" applyAlignment="1">
      <alignment/>
    </xf>
    <xf numFmtId="0" fontId="4" fillId="0" borderId="65" xfId="0" applyFont="1" applyBorder="1" applyAlignment="1">
      <alignment/>
    </xf>
    <xf numFmtId="0" fontId="4" fillId="0" borderId="65" xfId="0" applyFont="1" applyBorder="1" applyAlignment="1" quotePrefix="1">
      <alignment horizontal="center"/>
    </xf>
    <xf numFmtId="43" fontId="4" fillId="0" borderId="65" xfId="38" applyFont="1" applyBorder="1" applyAlignment="1">
      <alignment/>
    </xf>
    <xf numFmtId="0" fontId="4" fillId="0" borderId="66" xfId="0" applyFont="1" applyBorder="1" applyAlignment="1">
      <alignment/>
    </xf>
    <xf numFmtId="43" fontId="4" fillId="0" borderId="66" xfId="38" applyFont="1" applyBorder="1" applyAlignment="1">
      <alignment/>
    </xf>
    <xf numFmtId="0" fontId="4" fillId="0" borderId="67" xfId="0" applyFont="1" applyBorder="1" applyAlignment="1">
      <alignment/>
    </xf>
    <xf numFmtId="43" fontId="4" fillId="0" borderId="67" xfId="38" applyFont="1" applyBorder="1" applyAlignment="1">
      <alignment/>
    </xf>
    <xf numFmtId="43" fontId="4" fillId="0" borderId="27" xfId="0" applyNumberFormat="1" applyFont="1" applyBorder="1" applyAlignment="1">
      <alignment/>
    </xf>
    <xf numFmtId="0" fontId="4" fillId="0" borderId="25" xfId="0" applyFont="1" applyBorder="1" applyAlignment="1" quotePrefix="1">
      <alignment horizontal="center"/>
    </xf>
    <xf numFmtId="0" fontId="56" fillId="0" borderId="63" xfId="0" applyFont="1" applyBorder="1" applyAlignment="1">
      <alignment horizontal="left"/>
    </xf>
    <xf numFmtId="0" fontId="4" fillId="0" borderId="32" xfId="0" applyFont="1" applyBorder="1" applyAlignment="1">
      <alignment horizontal="center"/>
    </xf>
    <xf numFmtId="0" fontId="4" fillId="0" borderId="61" xfId="0" applyFont="1" applyBorder="1" applyAlignment="1" quotePrefix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56" fillId="0" borderId="58" xfId="0" applyFont="1" applyBorder="1" applyAlignment="1">
      <alignment horizontal="left"/>
    </xf>
    <xf numFmtId="43" fontId="16" fillId="0" borderId="23" xfId="38" applyFont="1" applyBorder="1" applyAlignment="1">
      <alignment/>
    </xf>
    <xf numFmtId="43" fontId="27" fillId="0" borderId="23" xfId="38" applyFont="1" applyBorder="1" applyAlignment="1">
      <alignment/>
    </xf>
    <xf numFmtId="0" fontId="0" fillId="0" borderId="26" xfId="0" applyFont="1" applyBorder="1" applyAlignment="1">
      <alignment horizontal="center"/>
    </xf>
    <xf numFmtId="0" fontId="56" fillId="0" borderId="25" xfId="0" applyFont="1" applyBorder="1" applyAlignment="1">
      <alignment horizontal="center"/>
    </xf>
    <xf numFmtId="0" fontId="56" fillId="0" borderId="63" xfId="0" applyFont="1" applyBorder="1" applyAlignment="1">
      <alignment horizontal="center"/>
    </xf>
    <xf numFmtId="43" fontId="56" fillId="0" borderId="38" xfId="38" applyFont="1" applyBorder="1" applyAlignment="1">
      <alignment/>
    </xf>
    <xf numFmtId="43" fontId="56" fillId="0" borderId="62" xfId="38" applyFont="1" applyBorder="1" applyAlignment="1">
      <alignment/>
    </xf>
    <xf numFmtId="0" fontId="56" fillId="0" borderId="26" xfId="0" applyFont="1" applyBorder="1" applyAlignment="1" quotePrefix="1">
      <alignment horizontal="center"/>
    </xf>
    <xf numFmtId="0" fontId="56" fillId="0" borderId="25" xfId="0" applyFont="1" applyBorder="1" applyAlignment="1" quotePrefix="1">
      <alignment horizontal="center"/>
    </xf>
    <xf numFmtId="0" fontId="10" fillId="0" borderId="26" xfId="0" applyFont="1" applyBorder="1" applyAlignment="1" quotePrefix="1">
      <alignment horizontal="center"/>
    </xf>
    <xf numFmtId="0" fontId="10" fillId="0" borderId="25" xfId="0" applyFont="1" applyBorder="1" applyAlignment="1" quotePrefix="1">
      <alignment horizontal="center"/>
    </xf>
    <xf numFmtId="0" fontId="10" fillId="0" borderId="63" xfId="0" applyFont="1" applyBorder="1" applyAlignment="1">
      <alignment horizontal="center"/>
    </xf>
    <xf numFmtId="43" fontId="10" fillId="0" borderId="38" xfId="38" applyFont="1" applyBorder="1" applyAlignment="1">
      <alignment/>
    </xf>
    <xf numFmtId="43" fontId="10" fillId="0" borderId="62" xfId="38" applyFont="1" applyBorder="1" applyAlignment="1">
      <alignment/>
    </xf>
    <xf numFmtId="43" fontId="10" fillId="0" borderId="23" xfId="38" applyFont="1" applyBorder="1" applyAlignment="1">
      <alignment/>
    </xf>
    <xf numFmtId="0" fontId="4" fillId="0" borderId="68" xfId="0" applyFont="1" applyBorder="1" applyAlignment="1">
      <alignment/>
    </xf>
    <xf numFmtId="0" fontId="4" fillId="0" borderId="69" xfId="0" applyFont="1" applyBorder="1" applyAlignment="1">
      <alignment/>
    </xf>
    <xf numFmtId="0" fontId="14" fillId="0" borderId="24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5" xfId="0" applyFont="1" applyBorder="1" applyAlignment="1" quotePrefix="1">
      <alignment horizontal="center"/>
    </xf>
    <xf numFmtId="0" fontId="10" fillId="0" borderId="64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43" fontId="10" fillId="0" borderId="54" xfId="38" applyFont="1" applyBorder="1" applyAlignment="1">
      <alignment/>
    </xf>
    <xf numFmtId="43" fontId="10" fillId="0" borderId="21" xfId="38" applyFont="1" applyBorder="1" applyAlignment="1">
      <alignment/>
    </xf>
    <xf numFmtId="43" fontId="27" fillId="0" borderId="23" xfId="38" applyFont="1" applyBorder="1" applyAlignment="1">
      <alignment/>
    </xf>
    <xf numFmtId="0" fontId="10" fillId="0" borderId="25" xfId="0" applyFont="1" applyBorder="1" applyAlignment="1">
      <alignment horizontal="center"/>
    </xf>
    <xf numFmtId="43" fontId="10" fillId="0" borderId="63" xfId="38" applyFont="1" applyBorder="1" applyAlignment="1">
      <alignment/>
    </xf>
    <xf numFmtId="43" fontId="56" fillId="0" borderId="63" xfId="38" applyFont="1" applyBorder="1" applyAlignment="1">
      <alignment/>
    </xf>
    <xf numFmtId="0" fontId="14" fillId="0" borderId="26" xfId="0" applyFont="1" applyBorder="1" applyAlignment="1" quotePrefix="1">
      <alignment horizontal="center"/>
    </xf>
    <xf numFmtId="0" fontId="56" fillId="0" borderId="58" xfId="0" applyFont="1" applyBorder="1" applyAlignment="1">
      <alignment horizontal="center"/>
    </xf>
    <xf numFmtId="43" fontId="56" fillId="0" borderId="59" xfId="38" applyFont="1" applyBorder="1" applyAlignment="1">
      <alignment/>
    </xf>
    <xf numFmtId="0" fontId="10" fillId="0" borderId="58" xfId="0" applyFont="1" applyBorder="1" applyAlignment="1">
      <alignment horizontal="center"/>
    </xf>
    <xf numFmtId="43" fontId="10" fillId="0" borderId="59" xfId="38" applyFont="1" applyBorder="1" applyAlignment="1">
      <alignment/>
    </xf>
    <xf numFmtId="0" fontId="6" fillId="0" borderId="70" xfId="0" applyFont="1" applyBorder="1" applyAlignment="1">
      <alignment/>
    </xf>
    <xf numFmtId="0" fontId="6" fillId="0" borderId="70" xfId="0" applyFont="1" applyBorder="1" applyAlignment="1" quotePrefix="1">
      <alignment horizontal="center"/>
    </xf>
    <xf numFmtId="43" fontId="6" fillId="0" borderId="70" xfId="38" applyFont="1" applyBorder="1" applyAlignment="1">
      <alignment/>
    </xf>
    <xf numFmtId="43" fontId="4" fillId="0" borderId="38" xfId="38" applyFont="1" applyBorder="1" applyAlignment="1" quotePrefix="1">
      <alignment horizontal="center"/>
    </xf>
    <xf numFmtId="0" fontId="4" fillId="0" borderId="71" xfId="0" applyFont="1" applyBorder="1" applyAlignment="1">
      <alignment/>
    </xf>
    <xf numFmtId="0" fontId="4" fillId="0" borderId="71" xfId="0" applyFont="1" applyBorder="1" applyAlignment="1" quotePrefix="1">
      <alignment horizontal="center"/>
    </xf>
    <xf numFmtId="43" fontId="4" fillId="0" borderId="71" xfId="38" applyFont="1" applyBorder="1" applyAlignment="1">
      <alignment/>
    </xf>
    <xf numFmtId="0" fontId="6" fillId="0" borderId="72" xfId="0" applyFont="1" applyBorder="1" applyAlignment="1">
      <alignment/>
    </xf>
    <xf numFmtId="0" fontId="4" fillId="0" borderId="72" xfId="0" applyFont="1" applyBorder="1" applyAlignment="1">
      <alignment/>
    </xf>
    <xf numFmtId="0" fontId="4" fillId="0" borderId="72" xfId="0" applyFont="1" applyBorder="1" applyAlignment="1" quotePrefix="1">
      <alignment horizontal="center"/>
    </xf>
    <xf numFmtId="43" fontId="4" fillId="0" borderId="72" xfId="38" applyFont="1" applyBorder="1" applyAlignment="1">
      <alignment/>
    </xf>
    <xf numFmtId="0" fontId="4" fillId="0" borderId="71" xfId="0" applyFont="1" applyBorder="1" applyAlignment="1">
      <alignment horizontal="center"/>
    </xf>
    <xf numFmtId="0" fontId="4" fillId="0" borderId="70" xfId="0" applyFont="1" applyBorder="1" applyAlignment="1">
      <alignment/>
    </xf>
    <xf numFmtId="43" fontId="4" fillId="0" borderId="70" xfId="38" applyFont="1" applyBorder="1" applyAlignment="1">
      <alignment/>
    </xf>
    <xf numFmtId="0" fontId="4" fillId="0" borderId="63" xfId="0" applyFont="1" applyBorder="1" applyAlignment="1" quotePrefix="1">
      <alignment horizontal="center"/>
    </xf>
    <xf numFmtId="0" fontId="4" fillId="0" borderId="38" xfId="0" applyFont="1" applyBorder="1" applyAlignment="1" quotePrefix="1">
      <alignment/>
    </xf>
    <xf numFmtId="0" fontId="6" fillId="0" borderId="61" xfId="0" applyFont="1" applyBorder="1" applyAlignment="1">
      <alignment/>
    </xf>
    <xf numFmtId="0" fontId="16" fillId="0" borderId="34" xfId="0" applyFont="1" applyBorder="1" applyAlignment="1">
      <alignment horizontal="right"/>
    </xf>
    <xf numFmtId="0" fontId="16" fillId="0" borderId="34" xfId="0" applyFont="1" applyBorder="1" applyAlignment="1">
      <alignment/>
    </xf>
    <xf numFmtId="43" fontId="16" fillId="0" borderId="34" xfId="0" applyNumberFormat="1" applyFont="1" applyBorder="1" applyAlignment="1">
      <alignment/>
    </xf>
    <xf numFmtId="43" fontId="16" fillId="0" borderId="34" xfId="38" applyFont="1" applyBorder="1" applyAlignment="1">
      <alignment/>
    </xf>
    <xf numFmtId="43" fontId="16" fillId="0" borderId="34" xfId="38" applyFont="1" applyBorder="1" applyAlignment="1" quotePrefix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43" fontId="16" fillId="0" borderId="0" xfId="0" applyNumberFormat="1" applyFont="1" applyBorder="1" applyAlignment="1">
      <alignment/>
    </xf>
    <xf numFmtId="43" fontId="16" fillId="0" borderId="0" xfId="38" applyFont="1" applyBorder="1" applyAlignment="1" quotePrefix="1">
      <alignment horizontal="center"/>
    </xf>
    <xf numFmtId="0" fontId="24" fillId="0" borderId="62" xfId="0" applyFont="1" applyBorder="1" applyAlignment="1">
      <alignment/>
    </xf>
    <xf numFmtId="43" fontId="24" fillId="0" borderId="62" xfId="38" applyFont="1" applyBorder="1" applyAlignment="1">
      <alignment/>
    </xf>
    <xf numFmtId="0" fontId="50" fillId="0" borderId="63" xfId="0" applyFont="1" applyBorder="1" applyAlignment="1">
      <alignment/>
    </xf>
    <xf numFmtId="43" fontId="50" fillId="0" borderId="63" xfId="38" applyFont="1" applyBorder="1" applyAlignment="1">
      <alignment horizontal="center"/>
    </xf>
    <xf numFmtId="0" fontId="50" fillId="0" borderId="63" xfId="0" applyFont="1" applyBorder="1" applyAlignment="1" quotePrefix="1">
      <alignment horizontal="center"/>
    </xf>
    <xf numFmtId="43" fontId="50" fillId="0" borderId="63" xfId="38" applyFont="1" applyBorder="1" applyAlignment="1">
      <alignment/>
    </xf>
    <xf numFmtId="43" fontId="50" fillId="0" borderId="38" xfId="38" applyFont="1" applyBorder="1" applyAlignment="1">
      <alignment horizontal="center"/>
    </xf>
    <xf numFmtId="0" fontId="50" fillId="0" borderId="38" xfId="0" applyFont="1" applyBorder="1" applyAlignment="1" quotePrefix="1">
      <alignment horizontal="center"/>
    </xf>
    <xf numFmtId="43" fontId="50" fillId="0" borderId="38" xfId="38" applyFont="1" applyBorder="1" applyAlignment="1">
      <alignment/>
    </xf>
    <xf numFmtId="0" fontId="50" fillId="0" borderId="38" xfId="0" applyFont="1" applyBorder="1" applyAlignment="1">
      <alignment/>
    </xf>
    <xf numFmtId="43" fontId="50" fillId="0" borderId="38" xfId="0" applyNumberFormat="1" applyFont="1" applyBorder="1" applyAlignment="1">
      <alignment/>
    </xf>
    <xf numFmtId="43" fontId="50" fillId="0" borderId="38" xfId="0" applyNumberFormat="1" applyFont="1" applyBorder="1" applyAlignment="1" quotePrefix="1">
      <alignment horizontal="center"/>
    </xf>
    <xf numFmtId="0" fontId="4" fillId="0" borderId="0" xfId="46" applyFont="1">
      <alignment/>
      <protection/>
    </xf>
    <xf numFmtId="0" fontId="57" fillId="0" borderId="0" xfId="0" applyFont="1" applyBorder="1" applyAlignment="1">
      <alignment/>
    </xf>
    <xf numFmtId="0" fontId="57" fillId="0" borderId="0" xfId="0" applyFont="1" applyAlignment="1">
      <alignment/>
    </xf>
    <xf numFmtId="0" fontId="4" fillId="0" borderId="24" xfId="46" applyFont="1" applyBorder="1" applyAlignment="1">
      <alignment horizontal="center"/>
      <protection/>
    </xf>
    <xf numFmtId="0" fontId="4" fillId="0" borderId="25" xfId="46" applyFont="1" applyBorder="1" applyAlignment="1">
      <alignment horizontal="center"/>
      <protection/>
    </xf>
    <xf numFmtId="0" fontId="4" fillId="0" borderId="64" xfId="46" applyFont="1" applyBorder="1" applyAlignment="1">
      <alignment horizontal="center"/>
      <protection/>
    </xf>
    <xf numFmtId="15" fontId="4" fillId="0" borderId="64" xfId="46" applyNumberFormat="1" applyFont="1" applyBorder="1" applyAlignment="1" quotePrefix="1">
      <alignment horizontal="center"/>
      <protection/>
    </xf>
    <xf numFmtId="0" fontId="4" fillId="0" borderId="0" xfId="46" applyFont="1" applyBorder="1" applyAlignment="1">
      <alignment/>
      <protection/>
    </xf>
    <xf numFmtId="0" fontId="4" fillId="0" borderId="64" xfId="46" applyFont="1" applyBorder="1" applyAlignment="1">
      <alignment/>
      <protection/>
    </xf>
    <xf numFmtId="43" fontId="4" fillId="0" borderId="64" xfId="38" applyFont="1" applyBorder="1" applyAlignment="1">
      <alignment horizontal="center"/>
    </xf>
    <xf numFmtId="43" fontId="4" fillId="0" borderId="64" xfId="38" applyFont="1" applyBorder="1" applyAlignment="1">
      <alignment horizontal="left"/>
    </xf>
    <xf numFmtId="0" fontId="4" fillId="0" borderId="64" xfId="46" applyFont="1" applyBorder="1" applyAlignment="1">
      <alignment horizontal="left"/>
      <protection/>
    </xf>
    <xf numFmtId="0" fontId="4" fillId="0" borderId="62" xfId="46" applyFont="1" applyBorder="1" applyAlignment="1">
      <alignment horizontal="left"/>
      <protection/>
    </xf>
    <xf numFmtId="0" fontId="27" fillId="0" borderId="64" xfId="46" applyFont="1" applyBorder="1" applyAlignment="1">
      <alignment horizontal="left"/>
      <protection/>
    </xf>
    <xf numFmtId="0" fontId="4" fillId="0" borderId="64" xfId="46" applyFont="1" applyBorder="1" applyAlignment="1" quotePrefix="1">
      <alignment horizontal="center"/>
      <protection/>
    </xf>
    <xf numFmtId="0" fontId="3" fillId="0" borderId="64" xfId="46" applyFont="1" applyBorder="1" applyAlignment="1">
      <alignment/>
      <protection/>
    </xf>
    <xf numFmtId="43" fontId="4" fillId="0" borderId="64" xfId="38" applyFont="1" applyBorder="1" applyAlignment="1">
      <alignment/>
    </xf>
    <xf numFmtId="43" fontId="10" fillId="0" borderId="64" xfId="38" applyFont="1" applyBorder="1" applyAlignment="1">
      <alignment/>
    </xf>
    <xf numFmtId="0" fontId="27" fillId="0" borderId="64" xfId="46" applyFont="1" applyBorder="1" applyAlignment="1" quotePrefix="1">
      <alignment horizontal="center"/>
      <protection/>
    </xf>
    <xf numFmtId="0" fontId="27" fillId="0" borderId="64" xfId="46" applyFont="1" applyBorder="1" applyAlignment="1">
      <alignment/>
      <protection/>
    </xf>
    <xf numFmtId="43" fontId="27" fillId="0" borderId="64" xfId="38" applyFont="1" applyBorder="1" applyAlignment="1">
      <alignment/>
    </xf>
    <xf numFmtId="0" fontId="4" fillId="0" borderId="42" xfId="46" applyFont="1" applyBorder="1">
      <alignment/>
      <protection/>
    </xf>
    <xf numFmtId="0" fontId="6" fillId="0" borderId="42" xfId="46" applyFont="1" applyBorder="1" applyAlignment="1">
      <alignment horizontal="center"/>
      <protection/>
    </xf>
    <xf numFmtId="43" fontId="6" fillId="0" borderId="42" xfId="46" applyNumberFormat="1" applyFont="1" applyBorder="1">
      <alignment/>
      <protection/>
    </xf>
    <xf numFmtId="43" fontId="4" fillId="0" borderId="62" xfId="38" applyFont="1" applyBorder="1" applyAlignment="1">
      <alignment horizontal="center"/>
    </xf>
    <xf numFmtId="43" fontId="4" fillId="0" borderId="64" xfId="38" applyFont="1" applyBorder="1" applyAlignment="1">
      <alignment horizontal="center"/>
    </xf>
    <xf numFmtId="0" fontId="4" fillId="0" borderId="64" xfId="0" applyFont="1" applyBorder="1" applyAlignment="1">
      <alignment/>
    </xf>
    <xf numFmtId="43" fontId="4" fillId="0" borderId="64" xfId="38" applyFont="1" applyBorder="1" applyAlignment="1">
      <alignment/>
    </xf>
    <xf numFmtId="43" fontId="3" fillId="0" borderId="0" xfId="38" applyFont="1" applyAlignment="1">
      <alignment/>
    </xf>
    <xf numFmtId="0" fontId="6" fillId="0" borderId="0" xfId="47" applyFont="1" applyBorder="1">
      <alignment/>
      <protection/>
    </xf>
    <xf numFmtId="0" fontId="6" fillId="0" borderId="0" xfId="47" applyFont="1" applyBorder="1" applyAlignment="1">
      <alignment horizontal="center"/>
      <protection/>
    </xf>
    <xf numFmtId="0" fontId="6" fillId="0" borderId="52" xfId="47" applyFont="1" applyBorder="1" applyAlignment="1">
      <alignment horizontal="center"/>
      <protection/>
    </xf>
    <xf numFmtId="0" fontId="6" fillId="0" borderId="52" xfId="0" applyFont="1" applyBorder="1" applyAlignment="1">
      <alignment horizontal="center"/>
    </xf>
    <xf numFmtId="0" fontId="6" fillId="0" borderId="56" xfId="47" applyFont="1" applyBorder="1" applyAlignment="1">
      <alignment horizontal="center"/>
      <protection/>
    </xf>
    <xf numFmtId="43" fontId="6" fillId="0" borderId="54" xfId="38" applyFont="1" applyBorder="1" applyAlignment="1">
      <alignment horizontal="center"/>
    </xf>
    <xf numFmtId="0" fontId="4" fillId="0" borderId="52" xfId="47" applyFont="1" applyBorder="1" applyAlignment="1">
      <alignment horizontal="center"/>
      <protection/>
    </xf>
    <xf numFmtId="0" fontId="4" fillId="0" borderId="52" xfId="0" applyFont="1" applyBorder="1" applyAlignment="1">
      <alignment horizontal="center"/>
    </xf>
    <xf numFmtId="0" fontId="4" fillId="0" borderId="54" xfId="47" applyFont="1" applyBorder="1" applyAlignment="1">
      <alignment/>
      <protection/>
    </xf>
    <xf numFmtId="43" fontId="4" fillId="0" borderId="54" xfId="38" applyFont="1" applyBorder="1" applyAlignment="1">
      <alignment/>
    </xf>
    <xf numFmtId="0" fontId="4" fillId="0" borderId="54" xfId="0" applyFont="1" applyBorder="1" applyAlignment="1">
      <alignment/>
    </xf>
    <xf numFmtId="0" fontId="4" fillId="0" borderId="56" xfId="47" applyFont="1" applyBorder="1" applyAlignment="1">
      <alignment horizontal="left" indent="3"/>
      <protection/>
    </xf>
    <xf numFmtId="43" fontId="4" fillId="0" borderId="56" xfId="38" applyFont="1" applyBorder="1" applyAlignment="1">
      <alignment/>
    </xf>
    <xf numFmtId="0" fontId="4" fillId="0" borderId="56" xfId="0" applyFont="1" applyBorder="1" applyAlignment="1">
      <alignment/>
    </xf>
    <xf numFmtId="0" fontId="4" fillId="0" borderId="10" xfId="47" applyFont="1" applyBorder="1" applyAlignment="1">
      <alignment horizontal="center"/>
      <protection/>
    </xf>
    <xf numFmtId="43" fontId="4" fillId="0" borderId="10" xfId="47" applyNumberFormat="1" applyFont="1" applyBorder="1">
      <alignment/>
      <protection/>
    </xf>
    <xf numFmtId="43" fontId="4" fillId="0" borderId="10" xfId="0" applyNumberFormat="1" applyFont="1" applyBorder="1" applyAlignment="1">
      <alignment/>
    </xf>
    <xf numFmtId="0" fontId="4" fillId="0" borderId="0" xfId="47" applyFont="1" applyBorder="1" applyAlignment="1">
      <alignment horizontal="center"/>
      <protection/>
    </xf>
    <xf numFmtId="43" fontId="4" fillId="0" borderId="0" xfId="47" applyNumberFormat="1" applyFont="1" applyBorder="1">
      <alignment/>
      <protection/>
    </xf>
    <xf numFmtId="0" fontId="58" fillId="0" borderId="0" xfId="0" applyFont="1" applyAlignment="1">
      <alignment/>
    </xf>
    <xf numFmtId="0" fontId="54" fillId="0" borderId="0" xfId="0" applyFont="1" applyAlignment="1">
      <alignment/>
    </xf>
    <xf numFmtId="0" fontId="4" fillId="0" borderId="0" xfId="47" applyFont="1" applyBorder="1">
      <alignment/>
      <protection/>
    </xf>
    <xf numFmtId="0" fontId="4" fillId="0" borderId="0" xfId="47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73" xfId="47" applyFont="1" applyBorder="1">
      <alignment/>
      <protection/>
    </xf>
    <xf numFmtId="0" fontId="4" fillId="0" borderId="73" xfId="47" applyFont="1" applyBorder="1" applyAlignment="1">
      <alignment horizontal="center"/>
      <protection/>
    </xf>
    <xf numFmtId="0" fontId="0" fillId="0" borderId="73" xfId="0" applyFont="1" applyBorder="1" applyAlignment="1">
      <alignment horizontal="center"/>
    </xf>
    <xf numFmtId="0" fontId="4" fillId="0" borderId="63" xfId="47" applyFont="1" applyBorder="1" applyAlignment="1">
      <alignment horizontal="center"/>
      <protection/>
    </xf>
    <xf numFmtId="0" fontId="0" fillId="0" borderId="63" xfId="0" applyFont="1" applyBorder="1" applyAlignment="1">
      <alignment horizontal="center"/>
    </xf>
    <xf numFmtId="0" fontId="4" fillId="0" borderId="62" xfId="47" applyFont="1" applyBorder="1">
      <alignment/>
      <protection/>
    </xf>
    <xf numFmtId="0" fontId="4" fillId="0" borderId="62" xfId="47" applyFont="1" applyBorder="1" applyAlignment="1">
      <alignment horizontal="center"/>
      <protection/>
    </xf>
    <xf numFmtId="0" fontId="4" fillId="0" borderId="23" xfId="47" applyFont="1" applyBorder="1" applyAlignment="1">
      <alignment horizontal="center"/>
      <protection/>
    </xf>
    <xf numFmtId="43" fontId="4" fillId="0" borderId="23" xfId="47" applyNumberFormat="1" applyFont="1" applyBorder="1">
      <alignment/>
      <protection/>
    </xf>
    <xf numFmtId="0" fontId="4" fillId="0" borderId="63" xfId="0" applyFont="1" applyBorder="1" applyAlignment="1">
      <alignment/>
    </xf>
    <xf numFmtId="0" fontId="4" fillId="0" borderId="63" xfId="47" applyFont="1" applyBorder="1">
      <alignment/>
      <protection/>
    </xf>
    <xf numFmtId="43" fontId="4" fillId="0" borderId="64" xfId="38" applyFont="1" applyBorder="1" applyAlignment="1">
      <alignment/>
    </xf>
    <xf numFmtId="0" fontId="6" fillId="0" borderId="74" xfId="0" applyFont="1" applyBorder="1" applyAlignment="1">
      <alignment horizontal="right"/>
    </xf>
    <xf numFmtId="0" fontId="6" fillId="0" borderId="74" xfId="0" applyFont="1" applyBorder="1" applyAlignment="1">
      <alignment/>
    </xf>
    <xf numFmtId="43" fontId="6" fillId="0" borderId="74" xfId="0" applyNumberFormat="1" applyFont="1" applyBorder="1" applyAlignment="1">
      <alignment/>
    </xf>
    <xf numFmtId="0" fontId="27" fillId="0" borderId="38" xfId="0" applyFont="1" applyBorder="1" applyAlignment="1">
      <alignment/>
    </xf>
    <xf numFmtId="0" fontId="27" fillId="0" borderId="38" xfId="0" applyFont="1" applyBorder="1" applyAlignment="1" quotePrefix="1">
      <alignment horizontal="center"/>
    </xf>
    <xf numFmtId="43" fontId="27" fillId="0" borderId="38" xfId="0" applyNumberFormat="1" applyFont="1" applyBorder="1" applyAlignment="1">
      <alignment/>
    </xf>
    <xf numFmtId="43" fontId="4" fillId="0" borderId="63" xfId="38" applyFont="1" applyBorder="1" applyAlignment="1">
      <alignment/>
    </xf>
    <xf numFmtId="0" fontId="4" fillId="0" borderId="64" xfId="0" applyFont="1" applyBorder="1" applyAlignment="1">
      <alignment horizontal="center"/>
    </xf>
    <xf numFmtId="0" fontId="4" fillId="0" borderId="64" xfId="0" applyFont="1" applyBorder="1" applyAlignment="1" quotePrefix="1">
      <alignment horizontal="center"/>
    </xf>
    <xf numFmtId="43" fontId="4" fillId="0" borderId="64" xfId="0" applyNumberFormat="1" applyFont="1" applyBorder="1" applyAlignment="1">
      <alignment/>
    </xf>
    <xf numFmtId="43" fontId="0" fillId="0" borderId="0" xfId="0" applyNumberFormat="1" applyAlignment="1">
      <alignment/>
    </xf>
    <xf numFmtId="43" fontId="4" fillId="0" borderId="64" xfId="38" applyFont="1" applyBorder="1" applyAlignment="1" quotePrefix="1">
      <alignment horizontal="right"/>
    </xf>
    <xf numFmtId="43" fontId="56" fillId="0" borderId="64" xfId="38" applyFont="1" applyBorder="1" applyAlignment="1">
      <alignment/>
    </xf>
    <xf numFmtId="0" fontId="4" fillId="0" borderId="75" xfId="0" applyFont="1" applyBorder="1" applyAlignment="1">
      <alignment/>
    </xf>
    <xf numFmtId="0" fontId="4" fillId="0" borderId="75" xfId="0" applyFont="1" applyBorder="1" applyAlignment="1">
      <alignment horizontal="center"/>
    </xf>
    <xf numFmtId="0" fontId="4" fillId="0" borderId="76" xfId="0" applyFont="1" applyBorder="1" applyAlignment="1">
      <alignment/>
    </xf>
    <xf numFmtId="43" fontId="0" fillId="0" borderId="0" xfId="38" applyAlignment="1">
      <alignment/>
    </xf>
    <xf numFmtId="0" fontId="56" fillId="0" borderId="64" xfId="0" applyFont="1" applyBorder="1" applyAlignment="1">
      <alignment/>
    </xf>
    <xf numFmtId="0" fontId="4" fillId="0" borderId="23" xfId="0" applyFont="1" applyBorder="1" applyAlignment="1">
      <alignment/>
    </xf>
    <xf numFmtId="0" fontId="61" fillId="0" borderId="76" xfId="0" applyFont="1" applyBorder="1" applyAlignment="1">
      <alignment/>
    </xf>
    <xf numFmtId="43" fontId="4" fillId="0" borderId="63" xfId="0" applyNumberFormat="1" applyFont="1" applyBorder="1" applyAlignment="1">
      <alignment/>
    </xf>
    <xf numFmtId="0" fontId="61" fillId="0" borderId="77" xfId="0" applyFont="1" applyBorder="1" applyAlignment="1">
      <alignment/>
    </xf>
    <xf numFmtId="43" fontId="4" fillId="0" borderId="62" xfId="38" applyFont="1" applyBorder="1" applyAlignment="1">
      <alignment/>
    </xf>
    <xf numFmtId="0" fontId="4" fillId="0" borderId="62" xfId="0" applyFont="1" applyBorder="1" applyAlignment="1">
      <alignment/>
    </xf>
    <xf numFmtId="0" fontId="4" fillId="0" borderId="62" xfId="0" applyFont="1" applyBorder="1" applyAlignment="1">
      <alignment horizontal="center"/>
    </xf>
    <xf numFmtId="43" fontId="4" fillId="0" borderId="62" xfId="0" applyNumberFormat="1" applyFont="1" applyBorder="1" applyAlignment="1">
      <alignment/>
    </xf>
    <xf numFmtId="0" fontId="4" fillId="0" borderId="63" xfId="0" applyFont="1" applyBorder="1" applyAlignment="1" quotePrefix="1">
      <alignment horizontal="center"/>
    </xf>
    <xf numFmtId="43" fontId="56" fillId="0" borderId="62" xfId="38" applyFont="1" applyBorder="1" applyAlignment="1">
      <alignment/>
    </xf>
    <xf numFmtId="0" fontId="56" fillId="0" borderId="62" xfId="0" applyFont="1" applyBorder="1" applyAlignment="1">
      <alignment/>
    </xf>
    <xf numFmtId="43" fontId="4" fillId="0" borderId="46" xfId="38" applyFont="1" applyBorder="1" applyAlignment="1">
      <alignment/>
    </xf>
    <xf numFmtId="0" fontId="26" fillId="0" borderId="0" xfId="0" applyFont="1" applyBorder="1" applyAlignment="1">
      <alignment/>
    </xf>
    <xf numFmtId="43" fontId="26" fillId="0" borderId="0" xfId="38" applyFont="1" applyBorder="1" applyAlignment="1">
      <alignment/>
    </xf>
    <xf numFmtId="0" fontId="26" fillId="0" borderId="0" xfId="47" applyFont="1" applyBorder="1" applyAlignment="1">
      <alignment horizontal="center"/>
      <protection/>
    </xf>
    <xf numFmtId="43" fontId="26" fillId="0" borderId="35" xfId="47" applyNumberFormat="1" applyFont="1" applyBorder="1">
      <alignment/>
      <protection/>
    </xf>
    <xf numFmtId="0" fontId="4" fillId="0" borderId="0" xfId="0" applyFont="1" applyBorder="1" applyAlignment="1" quotePrefix="1">
      <alignment/>
    </xf>
    <xf numFmtId="0" fontId="4" fillId="0" borderId="0" xfId="0" applyFont="1" applyBorder="1" applyAlignment="1">
      <alignment horizontal="center"/>
    </xf>
    <xf numFmtId="43" fontId="4" fillId="0" borderId="0" xfId="38" applyFont="1" applyBorder="1" applyAlignment="1">
      <alignment/>
    </xf>
    <xf numFmtId="0" fontId="4" fillId="0" borderId="0" xfId="0" applyFont="1" applyBorder="1" applyAlignment="1">
      <alignment horizontal="right"/>
    </xf>
    <xf numFmtId="43" fontId="4" fillId="0" borderId="73" xfId="38" applyFont="1" applyBorder="1" applyAlignment="1">
      <alignment/>
    </xf>
    <xf numFmtId="43" fontId="4" fillId="0" borderId="78" xfId="0" applyNumberFormat="1" applyFont="1" applyBorder="1" applyAlignment="1">
      <alignment/>
    </xf>
    <xf numFmtId="43" fontId="4" fillId="0" borderId="24" xfId="38" applyFont="1" applyBorder="1" applyAlignment="1">
      <alignment horizontal="left"/>
    </xf>
    <xf numFmtId="43" fontId="4" fillId="0" borderId="24" xfId="38" applyFont="1" applyBorder="1" applyAlignment="1">
      <alignment/>
    </xf>
    <xf numFmtId="43" fontId="4" fillId="0" borderId="26" xfId="38" applyFont="1" applyBorder="1" applyAlignment="1">
      <alignment horizontal="left"/>
    </xf>
    <xf numFmtId="0" fontId="4" fillId="0" borderId="64" xfId="0" applyFont="1" applyBorder="1" applyAlignment="1">
      <alignment horizontal="left"/>
    </xf>
    <xf numFmtId="43" fontId="17" fillId="0" borderId="62" xfId="38" applyFont="1" applyBorder="1" applyAlignment="1">
      <alignment/>
    </xf>
    <xf numFmtId="0" fontId="6" fillId="0" borderId="63" xfId="0" applyFont="1" applyBorder="1" applyAlignment="1">
      <alignment horizontal="center"/>
    </xf>
    <xf numFmtId="43" fontId="6" fillId="0" borderId="64" xfId="38" applyFont="1" applyBorder="1" applyAlignment="1">
      <alignment horizontal="center"/>
    </xf>
    <xf numFmtId="43" fontId="6" fillId="0" borderId="63" xfId="38" applyFont="1" applyBorder="1" applyAlignment="1">
      <alignment/>
    </xf>
    <xf numFmtId="0" fontId="25" fillId="0" borderId="0" xfId="0" applyFont="1" applyBorder="1" applyAlignment="1">
      <alignment/>
    </xf>
    <xf numFmtId="43" fontId="25" fillId="0" borderId="0" xfId="38" applyFont="1" applyBorder="1" applyAlignment="1">
      <alignment/>
    </xf>
    <xf numFmtId="0" fontId="62" fillId="0" borderId="0" xfId="0" applyFont="1" applyBorder="1" applyAlignment="1">
      <alignment/>
    </xf>
    <xf numFmtId="43" fontId="25" fillId="0" borderId="79" xfId="38" applyFont="1" applyBorder="1" applyAlignment="1">
      <alignment/>
    </xf>
    <xf numFmtId="0" fontId="4" fillId="0" borderId="54" xfId="46" applyFont="1" applyBorder="1" applyAlignment="1">
      <alignment horizontal="left"/>
      <protection/>
    </xf>
    <xf numFmtId="0" fontId="4" fillId="0" borderId="54" xfId="46" applyFont="1" applyBorder="1" applyAlignment="1">
      <alignment/>
      <protection/>
    </xf>
    <xf numFmtId="43" fontId="4" fillId="0" borderId="54" xfId="38" applyFont="1" applyBorder="1" applyAlignment="1">
      <alignment horizontal="center"/>
    </xf>
    <xf numFmtId="0" fontId="18" fillId="0" borderId="63" xfId="0" applyFont="1" applyBorder="1" applyAlignment="1">
      <alignment horizontal="left"/>
    </xf>
    <xf numFmtId="0" fontId="18" fillId="0" borderId="63" xfId="0" applyFont="1" applyBorder="1" applyAlignment="1">
      <alignment horizontal="center"/>
    </xf>
    <xf numFmtId="43" fontId="17" fillId="0" borderId="63" xfId="0" applyNumberFormat="1" applyFont="1" applyBorder="1" applyAlignment="1">
      <alignment/>
    </xf>
    <xf numFmtId="0" fontId="17" fillId="0" borderId="62" xfId="0" applyFont="1" applyBorder="1" applyAlignment="1">
      <alignment horizontal="left"/>
    </xf>
    <xf numFmtId="43" fontId="17" fillId="0" borderId="38" xfId="38" applyFont="1" applyBorder="1" applyAlignment="1">
      <alignment/>
    </xf>
    <xf numFmtId="0" fontId="28" fillId="0" borderId="38" xfId="0" applyFont="1" applyBorder="1" applyAlignment="1">
      <alignment horizontal="left"/>
    </xf>
    <xf numFmtId="0" fontId="4" fillId="0" borderId="38" xfId="46" applyFont="1" applyBorder="1" applyAlignment="1">
      <alignment/>
      <protection/>
    </xf>
    <xf numFmtId="0" fontId="28" fillId="0" borderId="38" xfId="0" applyFont="1" applyBorder="1" applyAlignment="1">
      <alignment/>
    </xf>
    <xf numFmtId="0" fontId="28" fillId="0" borderId="64" xfId="0" applyFont="1" applyBorder="1" applyAlignment="1">
      <alignment/>
    </xf>
    <xf numFmtId="0" fontId="4" fillId="0" borderId="0" xfId="0" applyFont="1" applyFill="1" applyBorder="1" applyAlignment="1">
      <alignment/>
    </xf>
    <xf numFmtId="0" fontId="18" fillId="0" borderId="62" xfId="0" applyFont="1" applyBorder="1" applyAlignment="1">
      <alignment/>
    </xf>
    <xf numFmtId="43" fontId="18" fillId="0" borderId="62" xfId="38" applyFont="1" applyBorder="1" applyAlignment="1">
      <alignment/>
    </xf>
    <xf numFmtId="0" fontId="18" fillId="0" borderId="38" xfId="0" applyFont="1" applyBorder="1" applyAlignment="1">
      <alignment/>
    </xf>
    <xf numFmtId="43" fontId="18" fillId="0" borderId="38" xfId="38" applyFont="1" applyBorder="1" applyAlignment="1">
      <alignment/>
    </xf>
    <xf numFmtId="0" fontId="23" fillId="0" borderId="58" xfId="0" applyFont="1" applyBorder="1" applyAlignment="1">
      <alignment horizontal="left"/>
    </xf>
    <xf numFmtId="0" fontId="17" fillId="0" borderId="58" xfId="0" applyFont="1" applyBorder="1" applyAlignment="1">
      <alignment/>
    </xf>
    <xf numFmtId="0" fontId="17" fillId="0" borderId="64" xfId="0" applyFont="1" applyBorder="1" applyAlignment="1">
      <alignment/>
    </xf>
    <xf numFmtId="0" fontId="17" fillId="0" borderId="38" xfId="0" applyFont="1" applyBorder="1" applyAlignment="1">
      <alignment/>
    </xf>
    <xf numFmtId="0" fontId="17" fillId="0" borderId="62" xfId="0" applyFont="1" applyBorder="1" applyAlignment="1">
      <alignment/>
    </xf>
    <xf numFmtId="43" fontId="17" fillId="0" borderId="80" xfId="38" applyFont="1" applyBorder="1" applyAlignment="1">
      <alignment/>
    </xf>
    <xf numFmtId="43" fontId="17" fillId="0" borderId="81" xfId="38" applyFont="1" applyBorder="1" applyAlignment="1">
      <alignment/>
    </xf>
    <xf numFmtId="43" fontId="18" fillId="0" borderId="80" xfId="38" applyFont="1" applyBorder="1" applyAlignment="1">
      <alignment/>
    </xf>
    <xf numFmtId="0" fontId="25" fillId="0" borderId="0" xfId="0" applyFont="1" applyBorder="1" applyAlignment="1" quotePrefix="1">
      <alignment horizontal="center"/>
    </xf>
    <xf numFmtId="0" fontId="25" fillId="0" borderId="0" xfId="0" applyFont="1" applyBorder="1" applyAlignment="1" quotePrefix="1">
      <alignment horizontal="left"/>
    </xf>
    <xf numFmtId="43" fontId="20" fillId="0" borderId="82" xfId="0" applyNumberFormat="1" applyFont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0" xfId="0" applyFont="1" applyAlignment="1" quotePrefix="1">
      <alignment/>
    </xf>
    <xf numFmtId="0" fontId="10" fillId="0" borderId="63" xfId="0" applyFont="1" applyBorder="1" applyAlignment="1">
      <alignment horizontal="left"/>
    </xf>
    <xf numFmtId="43" fontId="27" fillId="0" borderId="63" xfId="38" applyFont="1" applyBorder="1" applyAlignment="1">
      <alignment/>
    </xf>
    <xf numFmtId="43" fontId="6" fillId="0" borderId="74" xfId="38" applyFont="1" applyBorder="1" applyAlignment="1">
      <alignment/>
    </xf>
    <xf numFmtId="43" fontId="27" fillId="0" borderId="74" xfId="38" applyFont="1" applyBorder="1" applyAlignment="1">
      <alignment/>
    </xf>
    <xf numFmtId="0" fontId="4" fillId="0" borderId="74" xfId="0" applyFont="1" applyBorder="1" applyAlignment="1">
      <alignment/>
    </xf>
    <xf numFmtId="0" fontId="10" fillId="0" borderId="20" xfId="0" applyFont="1" applyBorder="1" applyAlignment="1">
      <alignment horizontal="left"/>
    </xf>
    <xf numFmtId="43" fontId="16" fillId="0" borderId="63" xfId="38" applyFont="1" applyBorder="1" applyAlignment="1">
      <alignment/>
    </xf>
    <xf numFmtId="0" fontId="6" fillId="0" borderId="74" xfId="0" applyFont="1" applyBorder="1" applyAlignment="1">
      <alignment horizontal="right"/>
    </xf>
    <xf numFmtId="0" fontId="6" fillId="0" borderId="74" xfId="0" applyFont="1" applyBorder="1" applyAlignment="1">
      <alignment/>
    </xf>
    <xf numFmtId="43" fontId="16" fillId="0" borderId="74" xfId="38" applyFont="1" applyBorder="1" applyAlignment="1">
      <alignment/>
    </xf>
    <xf numFmtId="43" fontId="56" fillId="0" borderId="64" xfId="38" applyFont="1" applyBorder="1" applyAlignment="1">
      <alignment/>
    </xf>
    <xf numFmtId="0" fontId="4" fillId="0" borderId="80" xfId="0" applyFont="1" applyBorder="1" applyAlignment="1">
      <alignment/>
    </xf>
    <xf numFmtId="0" fontId="4" fillId="0" borderId="80" xfId="0" applyFont="1" applyBorder="1" applyAlignment="1">
      <alignment horizontal="center"/>
    </xf>
    <xf numFmtId="15" fontId="6" fillId="0" borderId="64" xfId="46" applyNumberFormat="1" applyFont="1" applyBorder="1" applyAlignment="1" quotePrefix="1">
      <alignment horizontal="center"/>
      <protection/>
    </xf>
    <xf numFmtId="0" fontId="6" fillId="0" borderId="64" xfId="46" applyFont="1" applyBorder="1" applyAlignment="1">
      <alignment/>
      <protection/>
    </xf>
    <xf numFmtId="15" fontId="6" fillId="0" borderId="62" xfId="46" applyNumberFormat="1" applyFont="1" applyBorder="1" applyAlignment="1" quotePrefix="1">
      <alignment horizontal="center"/>
      <protection/>
    </xf>
    <xf numFmtId="0" fontId="6" fillId="0" borderId="62" xfId="46" applyFont="1" applyBorder="1" applyAlignment="1">
      <alignment/>
      <protection/>
    </xf>
    <xf numFmtId="43" fontId="6" fillId="0" borderId="62" xfId="38" applyFont="1" applyBorder="1" applyAlignment="1">
      <alignment horizontal="center"/>
    </xf>
    <xf numFmtId="15" fontId="6" fillId="0" borderId="83" xfId="46" applyNumberFormat="1" applyFont="1" applyBorder="1" applyAlignment="1" quotePrefix="1">
      <alignment horizontal="center"/>
      <protection/>
    </xf>
    <xf numFmtId="0" fontId="6" fillId="0" borderId="83" xfId="46" applyFont="1" applyBorder="1" applyAlignment="1">
      <alignment/>
      <protection/>
    </xf>
    <xf numFmtId="43" fontId="6" fillId="0" borderId="83" xfId="38" applyFont="1" applyBorder="1" applyAlignment="1">
      <alignment horizontal="center"/>
    </xf>
    <xf numFmtId="0" fontId="4" fillId="0" borderId="83" xfId="0" applyFont="1" applyBorder="1" applyAlignment="1">
      <alignment/>
    </xf>
    <xf numFmtId="0" fontId="56" fillId="0" borderId="0" xfId="0" applyFont="1" applyAlignment="1">
      <alignment/>
    </xf>
    <xf numFmtId="0" fontId="56" fillId="0" borderId="37" xfId="0" applyFont="1" applyBorder="1" applyAlignment="1">
      <alignment horizontal="center"/>
    </xf>
    <xf numFmtId="0" fontId="16" fillId="0" borderId="83" xfId="46" applyFont="1" applyBorder="1" applyAlignment="1">
      <alignment/>
      <protection/>
    </xf>
    <xf numFmtId="15" fontId="60" fillId="0" borderId="64" xfId="46" applyNumberFormat="1" applyFont="1" applyBorder="1" applyAlignment="1" quotePrefix="1">
      <alignment horizontal="center"/>
      <protection/>
    </xf>
    <xf numFmtId="0" fontId="60" fillId="0" borderId="64" xfId="46" applyFont="1" applyBorder="1" applyAlignment="1">
      <alignment/>
      <protection/>
    </xf>
    <xf numFmtId="43" fontId="60" fillId="0" borderId="64" xfId="38" applyFont="1" applyBorder="1" applyAlignment="1">
      <alignment horizontal="center"/>
    </xf>
    <xf numFmtId="15" fontId="16" fillId="0" borderId="63" xfId="46" applyNumberFormat="1" applyFont="1" applyBorder="1" applyAlignment="1" quotePrefix="1">
      <alignment horizontal="center"/>
      <protection/>
    </xf>
    <xf numFmtId="0" fontId="16" fillId="0" borderId="84" xfId="46" applyFont="1" applyBorder="1" applyAlignment="1">
      <alignment horizontal="left"/>
      <protection/>
    </xf>
    <xf numFmtId="0" fontId="16" fillId="0" borderId="63" xfId="46" applyFont="1" applyBorder="1" applyAlignment="1">
      <alignment horizontal="center"/>
      <protection/>
    </xf>
    <xf numFmtId="43" fontId="16" fillId="0" borderId="63" xfId="38" applyFont="1" applyBorder="1" applyAlignment="1">
      <alignment horizontal="center"/>
    </xf>
    <xf numFmtId="189" fontId="50" fillId="0" borderId="38" xfId="38" applyNumberFormat="1" applyFont="1" applyBorder="1" applyAlignment="1">
      <alignment/>
    </xf>
    <xf numFmtId="43" fontId="50" fillId="0" borderId="38" xfId="38" applyFont="1" applyBorder="1" applyAlignment="1" quotePrefix="1">
      <alignment horizontal="center"/>
    </xf>
    <xf numFmtId="0" fontId="4" fillId="0" borderId="64" xfId="46" applyFont="1" applyBorder="1" applyAlignment="1">
      <alignment horizontal="left"/>
      <protection/>
    </xf>
    <xf numFmtId="0" fontId="4" fillId="0" borderId="63" xfId="0" applyFont="1" applyBorder="1" applyAlignment="1">
      <alignment horizontal="center"/>
    </xf>
    <xf numFmtId="43" fontId="4" fillId="0" borderId="63" xfId="38" applyFont="1" applyBorder="1" applyAlignment="1">
      <alignment horizontal="center"/>
    </xf>
    <xf numFmtId="0" fontId="4" fillId="0" borderId="72" xfId="0" applyFont="1" applyBorder="1" applyAlignment="1">
      <alignment/>
    </xf>
    <xf numFmtId="43" fontId="4" fillId="0" borderId="64" xfId="38" applyFont="1" applyBorder="1" applyAlignment="1" quotePrefix="1">
      <alignment/>
    </xf>
    <xf numFmtId="0" fontId="4" fillId="0" borderId="85" xfId="0" applyFont="1" applyBorder="1" applyAlignment="1" quotePrefix="1">
      <alignment horizontal="center"/>
    </xf>
    <xf numFmtId="43" fontId="56" fillId="0" borderId="86" xfId="38" applyFont="1" applyBorder="1" applyAlignment="1">
      <alignment/>
    </xf>
    <xf numFmtId="43" fontId="4" fillId="0" borderId="87" xfId="38" applyFont="1" applyBorder="1" applyAlignment="1" quotePrefix="1">
      <alignment horizontal="center"/>
    </xf>
    <xf numFmtId="43" fontId="4" fillId="0" borderId="64" xfId="38" applyFont="1" applyBorder="1" applyAlignment="1" quotePrefix="1">
      <alignment horizontal="center"/>
    </xf>
    <xf numFmtId="43" fontId="4" fillId="0" borderId="88" xfId="38" applyFont="1" applyBorder="1" applyAlignment="1" quotePrefix="1">
      <alignment horizontal="center"/>
    </xf>
    <xf numFmtId="43" fontId="56" fillId="0" borderId="86" xfId="38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 quotePrefix="1">
      <alignment horizontal="center"/>
    </xf>
    <xf numFmtId="43" fontId="10" fillId="0" borderId="23" xfId="38" applyFont="1" applyBorder="1" applyAlignment="1" quotePrefix="1">
      <alignment horizontal="center"/>
    </xf>
    <xf numFmtId="43" fontId="4" fillId="0" borderId="23" xfId="38" applyFont="1" applyBorder="1" applyAlignment="1">
      <alignment/>
    </xf>
    <xf numFmtId="0" fontId="56" fillId="0" borderId="42" xfId="0" applyFont="1" applyBorder="1" applyAlignment="1">
      <alignment/>
    </xf>
    <xf numFmtId="0" fontId="56" fillId="0" borderId="42" xfId="0" applyFont="1" applyBorder="1" applyAlignment="1">
      <alignment horizontal="center"/>
    </xf>
    <xf numFmtId="43" fontId="56" fillId="0" borderId="42" xfId="38" applyFont="1" applyBorder="1" applyAlignment="1">
      <alignment/>
    </xf>
    <xf numFmtId="43" fontId="56" fillId="0" borderId="42" xfId="38" applyFont="1" applyBorder="1" applyAlignment="1" quotePrefix="1">
      <alignment horizontal="center"/>
    </xf>
    <xf numFmtId="43" fontId="16" fillId="0" borderId="62" xfId="38" applyFont="1" applyBorder="1" applyAlignment="1">
      <alignment horizontal="center"/>
    </xf>
    <xf numFmtId="0" fontId="10" fillId="0" borderId="86" xfId="0" applyFont="1" applyBorder="1" applyAlignment="1">
      <alignment/>
    </xf>
    <xf numFmtId="0" fontId="10" fillId="0" borderId="86" xfId="0" applyFont="1" applyBorder="1" applyAlignment="1">
      <alignment horizontal="center"/>
    </xf>
    <xf numFmtId="43" fontId="10" fillId="0" borderId="86" xfId="38" applyFont="1" applyBorder="1" applyAlignment="1">
      <alignment/>
    </xf>
    <xf numFmtId="0" fontId="4" fillId="0" borderId="64" xfId="0" applyFont="1" applyBorder="1" applyAlignment="1" quotePrefix="1">
      <alignment/>
    </xf>
    <xf numFmtId="0" fontId="10" fillId="0" borderId="63" xfId="0" applyFont="1" applyBorder="1" applyAlignment="1">
      <alignment/>
    </xf>
    <xf numFmtId="0" fontId="10" fillId="0" borderId="63" xfId="0" applyFont="1" applyBorder="1" applyAlignment="1">
      <alignment horizontal="center"/>
    </xf>
    <xf numFmtId="43" fontId="10" fillId="0" borderId="63" xfId="38" applyFont="1" applyBorder="1" applyAlignment="1">
      <alignment/>
    </xf>
    <xf numFmtId="0" fontId="56" fillId="0" borderId="89" xfId="0" applyFont="1" applyBorder="1" applyAlignment="1">
      <alignment/>
    </xf>
    <xf numFmtId="0" fontId="56" fillId="0" borderId="89" xfId="0" applyFont="1" applyBorder="1" applyAlignment="1">
      <alignment horizontal="center"/>
    </xf>
    <xf numFmtId="43" fontId="56" fillId="0" borderId="89" xfId="38" applyFont="1" applyBorder="1" applyAlignment="1">
      <alignment/>
    </xf>
    <xf numFmtId="0" fontId="56" fillId="0" borderId="6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56" fillId="0" borderId="86" xfId="0" applyFont="1" applyBorder="1" applyAlignment="1">
      <alignment/>
    </xf>
    <xf numFmtId="0" fontId="56" fillId="0" borderId="86" xfId="0" applyFont="1" applyBorder="1" applyAlignment="1">
      <alignment horizontal="center"/>
    </xf>
    <xf numFmtId="0" fontId="4" fillId="0" borderId="90" xfId="0" applyFont="1" applyBorder="1" applyAlignment="1">
      <alignment horizontal="center"/>
    </xf>
    <xf numFmtId="43" fontId="4" fillId="0" borderId="37" xfId="38" applyFont="1" applyBorder="1" applyAlignment="1">
      <alignment/>
    </xf>
    <xf numFmtId="0" fontId="6" fillId="0" borderId="56" xfId="0" applyFont="1" applyBorder="1" applyAlignment="1">
      <alignment horizontal="center"/>
    </xf>
    <xf numFmtId="0" fontId="4" fillId="0" borderId="64" xfId="0" applyFont="1" applyBorder="1" applyAlignment="1">
      <alignment/>
    </xf>
    <xf numFmtId="0" fontId="27" fillId="0" borderId="38" xfId="0" applyFont="1" applyBorder="1" applyAlignment="1" quotePrefix="1">
      <alignment/>
    </xf>
    <xf numFmtId="0" fontId="6" fillId="0" borderId="72" xfId="0" applyFont="1" applyBorder="1" applyAlignment="1" quotePrefix="1">
      <alignment horizontal="center"/>
    </xf>
    <xf numFmtId="43" fontId="6" fillId="0" borderId="72" xfId="38" applyFont="1" applyBorder="1" applyAlignment="1">
      <alignment/>
    </xf>
    <xf numFmtId="43" fontId="6" fillId="0" borderId="72" xfId="0" applyNumberFormat="1" applyFont="1" applyBorder="1" applyAlignment="1">
      <alignment/>
    </xf>
    <xf numFmtId="43" fontId="16" fillId="0" borderId="74" xfId="38" applyFont="1" applyBorder="1" applyAlignment="1">
      <alignment/>
    </xf>
    <xf numFmtId="0" fontId="4" fillId="0" borderId="64" xfId="0" applyFont="1" applyFill="1" applyBorder="1" applyAlignment="1">
      <alignment horizontal="center"/>
    </xf>
    <xf numFmtId="43" fontId="56" fillId="0" borderId="63" xfId="38" applyFont="1" applyBorder="1" applyAlignment="1">
      <alignment/>
    </xf>
    <xf numFmtId="0" fontId="56" fillId="0" borderId="63" xfId="0" applyFont="1" applyBorder="1" applyAlignment="1">
      <alignment/>
    </xf>
    <xf numFmtId="43" fontId="4" fillId="0" borderId="23" xfId="0" applyNumberFormat="1" applyFont="1" applyBorder="1" applyAlignment="1">
      <alignment/>
    </xf>
    <xf numFmtId="0" fontId="56" fillId="0" borderId="63" xfId="0" applyFont="1" applyBorder="1" applyAlignment="1">
      <alignment horizontal="center"/>
    </xf>
    <xf numFmtId="0" fontId="13" fillId="0" borderId="64" xfId="0" applyFont="1" applyBorder="1" applyAlignment="1">
      <alignment/>
    </xf>
    <xf numFmtId="0" fontId="13" fillId="0" borderId="64" xfId="0" applyFont="1" applyBorder="1" applyAlignment="1">
      <alignment horizontal="center"/>
    </xf>
    <xf numFmtId="0" fontId="61" fillId="0" borderId="23" xfId="0" applyFont="1" applyBorder="1" applyAlignment="1">
      <alignment/>
    </xf>
    <xf numFmtId="43" fontId="61" fillId="0" borderId="23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10" fillId="0" borderId="64" xfId="0" applyFont="1" applyBorder="1" applyAlignment="1">
      <alignment/>
    </xf>
    <xf numFmtId="0" fontId="10" fillId="0" borderId="64" xfId="0" applyFont="1" applyBorder="1" applyAlignment="1">
      <alignment horizontal="center"/>
    </xf>
    <xf numFmtId="0" fontId="10" fillId="0" borderId="62" xfId="0" applyFont="1" applyBorder="1" applyAlignment="1">
      <alignment/>
    </xf>
    <xf numFmtId="0" fontId="56" fillId="0" borderId="62" xfId="0" applyFont="1" applyBorder="1" applyAlignment="1">
      <alignment horizontal="center"/>
    </xf>
    <xf numFmtId="0" fontId="61" fillId="0" borderId="63" xfId="0" applyFont="1" applyBorder="1" applyAlignment="1">
      <alignment horizontal="center"/>
    </xf>
    <xf numFmtId="0" fontId="10" fillId="0" borderId="91" xfId="0" applyFont="1" applyBorder="1" applyAlignment="1">
      <alignment horizontal="right"/>
    </xf>
    <xf numFmtId="0" fontId="10" fillId="0" borderId="67" xfId="0" applyFont="1" applyBorder="1" applyAlignment="1">
      <alignment/>
    </xf>
    <xf numFmtId="43" fontId="10" fillId="0" borderId="63" xfId="0" applyNumberFormat="1" applyFont="1" applyBorder="1" applyAlignment="1">
      <alignment/>
    </xf>
    <xf numFmtId="0" fontId="56" fillId="0" borderId="91" xfId="0" applyFont="1" applyBorder="1" applyAlignment="1">
      <alignment horizontal="right"/>
    </xf>
    <xf numFmtId="43" fontId="61" fillId="0" borderId="92" xfId="38" applyFont="1" applyBorder="1" applyAlignment="1">
      <alignment/>
    </xf>
    <xf numFmtId="0" fontId="61" fillId="0" borderId="93" xfId="0" applyFont="1" applyBorder="1" applyAlignment="1">
      <alignment horizontal="center"/>
    </xf>
    <xf numFmtId="43" fontId="61" fillId="0" borderId="92" xfId="0" applyNumberFormat="1" applyFont="1" applyBorder="1" applyAlignment="1">
      <alignment/>
    </xf>
    <xf numFmtId="43" fontId="61" fillId="0" borderId="0" xfId="38" applyFont="1" applyBorder="1" applyAlignment="1">
      <alignment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/>
    </xf>
    <xf numFmtId="43" fontId="61" fillId="0" borderId="0" xfId="0" applyNumberFormat="1" applyFont="1" applyBorder="1" applyAlignment="1">
      <alignment/>
    </xf>
    <xf numFmtId="43" fontId="56" fillId="0" borderId="0" xfId="0" applyNumberFormat="1" applyFont="1" applyBorder="1" applyAlignment="1">
      <alignment/>
    </xf>
    <xf numFmtId="43" fontId="10" fillId="0" borderId="23" xfId="38" applyFont="1" applyBorder="1" applyAlignment="1">
      <alignment/>
    </xf>
    <xf numFmtId="43" fontId="56" fillId="0" borderId="23" xfId="38" applyFont="1" applyBorder="1" applyAlignment="1">
      <alignment/>
    </xf>
    <xf numFmtId="0" fontId="56" fillId="0" borderId="23" xfId="0" applyFont="1" applyBorder="1" applyAlignment="1">
      <alignment horizontal="right"/>
    </xf>
    <xf numFmtId="43" fontId="10" fillId="0" borderId="23" xfId="0" applyNumberFormat="1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3" xfId="0" applyFont="1" applyBorder="1" applyAlignment="1">
      <alignment/>
    </xf>
    <xf numFmtId="43" fontId="4" fillId="0" borderId="71" xfId="38" applyFont="1" applyBorder="1" applyAlignment="1">
      <alignment/>
    </xf>
    <xf numFmtId="0" fontId="4" fillId="0" borderId="71" xfId="0" applyFont="1" applyBorder="1" applyAlignment="1">
      <alignment/>
    </xf>
    <xf numFmtId="0" fontId="4" fillId="0" borderId="71" xfId="0" applyFont="1" applyBorder="1" applyAlignment="1">
      <alignment horizontal="center"/>
    </xf>
    <xf numFmtId="43" fontId="56" fillId="0" borderId="66" xfId="38" applyFont="1" applyBorder="1" applyAlignment="1">
      <alignment/>
    </xf>
    <xf numFmtId="0" fontId="56" fillId="0" borderId="76" xfId="0" applyFont="1" applyBorder="1" applyAlignment="1">
      <alignment horizontal="center"/>
    </xf>
    <xf numFmtId="0" fontId="56" fillId="0" borderId="76" xfId="0" applyFont="1" applyBorder="1" applyAlignment="1">
      <alignment/>
    </xf>
    <xf numFmtId="43" fontId="4" fillId="0" borderId="91" xfId="38" applyFont="1" applyBorder="1" applyAlignment="1">
      <alignment/>
    </xf>
    <xf numFmtId="0" fontId="4" fillId="0" borderId="91" xfId="0" applyFont="1" applyBorder="1" applyAlignment="1">
      <alignment horizontal="center"/>
    </xf>
    <xf numFmtId="0" fontId="4" fillId="0" borderId="91" xfId="0" applyFont="1" applyBorder="1" applyAlignment="1">
      <alignment/>
    </xf>
    <xf numFmtId="0" fontId="4" fillId="0" borderId="66" xfId="0" applyFont="1" applyBorder="1" applyAlignment="1">
      <alignment horizontal="center"/>
    </xf>
    <xf numFmtId="43" fontId="4" fillId="0" borderId="75" xfId="38" applyFont="1" applyBorder="1" applyAlignment="1">
      <alignment/>
    </xf>
    <xf numFmtId="43" fontId="4" fillId="0" borderId="76" xfId="38" applyFont="1" applyBorder="1" applyAlignment="1">
      <alignment/>
    </xf>
    <xf numFmtId="43" fontId="56" fillId="0" borderId="0" xfId="0" applyNumberFormat="1" applyFont="1" applyBorder="1" applyAlignment="1">
      <alignment horizontal="center"/>
    </xf>
    <xf numFmtId="43" fontId="56" fillId="0" borderId="23" xfId="0" applyNumberFormat="1" applyFont="1" applyBorder="1" applyAlignment="1">
      <alignment/>
    </xf>
    <xf numFmtId="0" fontId="56" fillId="0" borderId="0" xfId="0" applyFont="1" applyBorder="1" applyAlignment="1">
      <alignment horizontal="center"/>
    </xf>
    <xf numFmtId="0" fontId="56" fillId="0" borderId="23" xfId="0" applyFont="1" applyBorder="1" applyAlignment="1">
      <alignment/>
    </xf>
    <xf numFmtId="0" fontId="50" fillId="0" borderId="13" xfId="0" applyFont="1" applyBorder="1" applyAlignment="1" quotePrefix="1">
      <alignment horizontal="center"/>
    </xf>
    <xf numFmtId="0" fontId="50" fillId="0" borderId="11" xfId="0" applyFont="1" applyBorder="1" applyAlignment="1">
      <alignment horizontal="center"/>
    </xf>
    <xf numFmtId="0" fontId="50" fillId="0" borderId="11" xfId="0" applyFont="1" applyBorder="1" applyAlignment="1" quotePrefix="1">
      <alignment horizontal="center"/>
    </xf>
    <xf numFmtId="0" fontId="50" fillId="0" borderId="21" xfId="0" applyFont="1" applyBorder="1" applyAlignment="1" quotePrefix="1">
      <alignment horizontal="center"/>
    </xf>
    <xf numFmtId="0" fontId="50" fillId="0" borderId="22" xfId="0" applyFont="1" applyBorder="1" applyAlignment="1">
      <alignment/>
    </xf>
    <xf numFmtId="0" fontId="50" fillId="0" borderId="22" xfId="0" applyFont="1" applyBorder="1" applyAlignment="1" quotePrefix="1">
      <alignment horizontal="center"/>
    </xf>
    <xf numFmtId="43" fontId="50" fillId="0" borderId="22" xfId="38" applyFont="1" applyBorder="1" applyAlignment="1">
      <alignment/>
    </xf>
    <xf numFmtId="0" fontId="67" fillId="0" borderId="29" xfId="0" applyFont="1" applyBorder="1" applyAlignment="1">
      <alignment horizontal="right"/>
    </xf>
    <xf numFmtId="0" fontId="67" fillId="0" borderId="29" xfId="0" applyFont="1" applyBorder="1" applyAlignment="1">
      <alignment horizontal="center"/>
    </xf>
    <xf numFmtId="43" fontId="67" fillId="0" borderId="29" xfId="38" applyFont="1" applyBorder="1" applyAlignment="1">
      <alignment/>
    </xf>
    <xf numFmtId="0" fontId="67" fillId="0" borderId="29" xfId="0" applyFont="1" applyBorder="1" applyAlignment="1" quotePrefix="1">
      <alignment horizontal="center"/>
    </xf>
    <xf numFmtId="0" fontId="67" fillId="0" borderId="29" xfId="0" applyFont="1" applyBorder="1" applyAlignment="1">
      <alignment/>
    </xf>
    <xf numFmtId="0" fontId="52" fillId="0" borderId="29" xfId="0" applyFont="1" applyBorder="1" applyAlignment="1">
      <alignment horizontal="right"/>
    </xf>
    <xf numFmtId="0" fontId="52" fillId="0" borderId="29" xfId="0" applyFont="1" applyBorder="1" applyAlignment="1">
      <alignment/>
    </xf>
    <xf numFmtId="43" fontId="52" fillId="0" borderId="29" xfId="38" applyFont="1" applyBorder="1" applyAlignment="1">
      <alignment/>
    </xf>
    <xf numFmtId="0" fontId="50" fillId="0" borderId="48" xfId="0" applyFont="1" applyBorder="1" applyAlignment="1" quotePrefix="1">
      <alignment horizontal="center"/>
    </xf>
    <xf numFmtId="0" fontId="50" fillId="0" borderId="20" xfId="0" applyFont="1" applyBorder="1" applyAlignment="1">
      <alignment horizontal="center"/>
    </xf>
    <xf numFmtId="0" fontId="50" fillId="0" borderId="20" xfId="0" applyFont="1" applyBorder="1" applyAlignment="1" quotePrefix="1">
      <alignment horizontal="center"/>
    </xf>
    <xf numFmtId="0" fontId="50" fillId="0" borderId="21" xfId="0" applyFont="1" applyBorder="1" applyAlignment="1">
      <alignment horizontal="left"/>
    </xf>
    <xf numFmtId="43" fontId="68" fillId="0" borderId="21" xfId="38" applyFont="1" applyBorder="1" applyAlignment="1">
      <alignment horizontal="right"/>
    </xf>
    <xf numFmtId="43" fontId="50" fillId="0" borderId="21" xfId="38" applyFont="1" applyBorder="1" applyAlignment="1">
      <alignment horizontal="right"/>
    </xf>
    <xf numFmtId="0" fontId="50" fillId="0" borderId="21" xfId="0" applyFont="1" applyBorder="1" applyAlignment="1">
      <alignment horizontal="center"/>
    </xf>
    <xf numFmtId="0" fontId="50" fillId="0" borderId="22" xfId="0" applyFont="1" applyBorder="1" applyAlignment="1">
      <alignment horizontal="left"/>
    </xf>
    <xf numFmtId="0" fontId="50" fillId="0" borderId="22" xfId="0" applyFont="1" applyBorder="1" applyAlignment="1">
      <alignment horizontal="center"/>
    </xf>
    <xf numFmtId="43" fontId="68" fillId="0" borderId="22" xfId="38" applyFont="1" applyBorder="1" applyAlignment="1">
      <alignment horizontal="right"/>
    </xf>
    <xf numFmtId="43" fontId="50" fillId="0" borderId="22" xfId="38" applyFont="1" applyBorder="1" applyAlignment="1">
      <alignment horizontal="right"/>
    </xf>
    <xf numFmtId="43" fontId="67" fillId="0" borderId="29" xfId="38" applyFont="1" applyBorder="1" applyAlignment="1">
      <alignment horizontal="right"/>
    </xf>
    <xf numFmtId="0" fontId="67" fillId="0" borderId="29" xfId="0" applyFont="1" applyBorder="1" applyAlignment="1">
      <alignment horizontal="left"/>
    </xf>
    <xf numFmtId="43" fontId="52" fillId="0" borderId="29" xfId="38" applyFont="1" applyBorder="1" applyAlignment="1">
      <alignment horizontal="right"/>
    </xf>
    <xf numFmtId="0" fontId="52" fillId="0" borderId="29" xfId="0" applyFont="1" applyBorder="1" applyAlignment="1" quotePrefix="1">
      <alignment horizontal="center"/>
    </xf>
    <xf numFmtId="0" fontId="50" fillId="0" borderId="94" xfId="0" applyFont="1" applyBorder="1" applyAlignment="1">
      <alignment horizontal="center"/>
    </xf>
    <xf numFmtId="0" fontId="50" fillId="0" borderId="94" xfId="0" applyFont="1" applyBorder="1" applyAlignment="1">
      <alignment/>
    </xf>
    <xf numFmtId="43" fontId="50" fillId="0" borderId="94" xfId="38" applyFont="1" applyBorder="1" applyAlignment="1">
      <alignment horizontal="right"/>
    </xf>
    <xf numFmtId="0" fontId="50" fillId="0" borderId="50" xfId="0" applyFont="1" applyBorder="1" applyAlignment="1">
      <alignment horizontal="center"/>
    </xf>
    <xf numFmtId="43" fontId="50" fillId="0" borderId="50" xfId="38" applyFont="1" applyBorder="1" applyAlignment="1">
      <alignment horizontal="right"/>
    </xf>
    <xf numFmtId="43" fontId="50" fillId="0" borderId="0" xfId="38" applyFont="1" applyBorder="1" applyAlignment="1">
      <alignment horizontal="right"/>
    </xf>
    <xf numFmtId="43" fontId="50" fillId="0" borderId="0" xfId="38" applyFont="1" applyAlignment="1">
      <alignment/>
    </xf>
    <xf numFmtId="0" fontId="50" fillId="0" borderId="54" xfId="0" applyFont="1" applyBorder="1" applyAlignment="1">
      <alignment horizontal="center"/>
    </xf>
    <xf numFmtId="43" fontId="68" fillId="0" borderId="54" xfId="38" applyFont="1" applyBorder="1" applyAlignment="1">
      <alignment horizontal="right"/>
    </xf>
    <xf numFmtId="43" fontId="50" fillId="0" borderId="54" xfId="38" applyFont="1" applyBorder="1" applyAlignment="1">
      <alignment horizontal="right"/>
    </xf>
    <xf numFmtId="0" fontId="6" fillId="0" borderId="38" xfId="0" applyFont="1" applyBorder="1" applyAlignment="1" quotePrefix="1">
      <alignment horizontal="center"/>
    </xf>
    <xf numFmtId="0" fontId="6" fillId="0" borderId="61" xfId="0" applyFont="1" applyBorder="1" applyAlignment="1" quotePrefix="1">
      <alignment horizontal="center"/>
    </xf>
    <xf numFmtId="0" fontId="6" fillId="0" borderId="95" xfId="0" applyFont="1" applyBorder="1" applyAlignment="1" quotePrefix="1">
      <alignment horizontal="center"/>
    </xf>
    <xf numFmtId="0" fontId="4" fillId="0" borderId="39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25" xfId="0" applyFont="1" applyBorder="1" applyAlignment="1">
      <alignment/>
    </xf>
    <xf numFmtId="43" fontId="4" fillId="0" borderId="63" xfId="38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10" fillId="0" borderId="0" xfId="0" applyFont="1" applyAlignment="1">
      <alignment/>
    </xf>
    <xf numFmtId="0" fontId="4" fillId="0" borderId="96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43" fontId="10" fillId="0" borderId="0" xfId="0" applyNumberFormat="1" applyFont="1" applyBorder="1" applyAlignment="1">
      <alignment/>
    </xf>
    <xf numFmtId="0" fontId="0" fillId="0" borderId="62" xfId="0" applyFont="1" applyBorder="1" applyAlignment="1">
      <alignment horizontal="center"/>
    </xf>
    <xf numFmtId="43" fontId="4" fillId="0" borderId="0" xfId="47" applyNumberFormat="1" applyFont="1" applyBorder="1">
      <alignment/>
      <protection/>
    </xf>
    <xf numFmtId="0" fontId="0" fillId="0" borderId="8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5" xfId="0" applyFont="1" applyBorder="1" applyAlignment="1">
      <alignment horizontal="center"/>
    </xf>
    <xf numFmtId="43" fontId="4" fillId="0" borderId="85" xfId="38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23" fillId="0" borderId="63" xfId="0" applyFont="1" applyBorder="1" applyAlignment="1">
      <alignment/>
    </xf>
    <xf numFmtId="43" fontId="17" fillId="0" borderId="42" xfId="38" applyFont="1" applyBorder="1" applyAlignment="1">
      <alignment/>
    </xf>
    <xf numFmtId="43" fontId="6" fillId="0" borderId="35" xfId="38" applyFont="1" applyBorder="1" applyAlignment="1">
      <alignment/>
    </xf>
    <xf numFmtId="43" fontId="6" fillId="0" borderId="35" xfId="38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3" fontId="11" fillId="0" borderId="0" xfId="38" applyFont="1" applyBorder="1" applyAlignment="1">
      <alignment/>
    </xf>
    <xf numFmtId="0" fontId="50" fillId="0" borderId="21" xfId="0" applyFont="1" applyBorder="1" applyAlignment="1">
      <alignment/>
    </xf>
    <xf numFmtId="0" fontId="3" fillId="0" borderId="97" xfId="46" applyFont="1" applyBorder="1" applyAlignment="1">
      <alignment/>
      <protection/>
    </xf>
    <xf numFmtId="43" fontId="50" fillId="0" borderId="51" xfId="38" applyFont="1" applyBorder="1" applyAlignment="1" quotePrefix="1">
      <alignment horizontal="center"/>
    </xf>
    <xf numFmtId="0" fontId="50" fillId="0" borderId="24" xfId="0" applyFont="1" applyBorder="1" applyAlignment="1">
      <alignment horizontal="center"/>
    </xf>
    <xf numFmtId="0" fontId="67" fillId="0" borderId="24" xfId="0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50" fillId="0" borderId="26" xfId="0" applyFont="1" applyBorder="1" applyAlignment="1">
      <alignment horizontal="center"/>
    </xf>
    <xf numFmtId="0" fontId="67" fillId="0" borderId="26" xfId="0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0" fontId="50" fillId="0" borderId="26" xfId="0" applyFont="1" applyBorder="1" applyAlignment="1" quotePrefix="1">
      <alignment horizontal="center"/>
    </xf>
    <xf numFmtId="0" fontId="52" fillId="0" borderId="26" xfId="0" applyFont="1" applyBorder="1" applyAlignment="1">
      <alignment/>
    </xf>
    <xf numFmtId="0" fontId="67" fillId="0" borderId="26" xfId="0" applyFont="1" applyBorder="1" applyAlignment="1">
      <alignment/>
    </xf>
    <xf numFmtId="0" fontId="67" fillId="0" borderId="20" xfId="0" applyFont="1" applyBorder="1" applyAlignment="1">
      <alignment horizontal="left"/>
    </xf>
    <xf numFmtId="0" fontId="50" fillId="0" borderId="20" xfId="0" applyFont="1" applyBorder="1" applyAlignment="1">
      <alignment horizontal="left"/>
    </xf>
    <xf numFmtId="0" fontId="67" fillId="0" borderId="20" xfId="0" applyFont="1" applyBorder="1" applyAlignment="1">
      <alignment horizontal="center"/>
    </xf>
    <xf numFmtId="0" fontId="67" fillId="0" borderId="20" xfId="0" applyFont="1" applyBorder="1" applyAlignment="1">
      <alignment/>
    </xf>
    <xf numFmtId="43" fontId="67" fillId="0" borderId="21" xfId="38" applyFont="1" applyBorder="1" applyAlignment="1">
      <alignment/>
    </xf>
    <xf numFmtId="43" fontId="52" fillId="0" borderId="21" xfId="0" applyNumberFormat="1" applyFont="1" applyBorder="1" applyAlignment="1">
      <alignment/>
    </xf>
    <xf numFmtId="43" fontId="67" fillId="0" borderId="21" xfId="0" applyNumberFormat="1" applyFont="1" applyBorder="1" applyAlignment="1">
      <alignment/>
    </xf>
    <xf numFmtId="43" fontId="67" fillId="0" borderId="51" xfId="38" applyFont="1" applyBorder="1" applyAlignment="1">
      <alignment/>
    </xf>
    <xf numFmtId="43" fontId="52" fillId="0" borderId="51" xfId="0" applyNumberFormat="1" applyFont="1" applyBorder="1" applyAlignment="1">
      <alignment/>
    </xf>
    <xf numFmtId="43" fontId="67" fillId="0" borderId="51" xfId="0" applyNumberFormat="1" applyFont="1" applyBorder="1" applyAlignment="1">
      <alignment/>
    </xf>
    <xf numFmtId="0" fontId="24" fillId="0" borderId="29" xfId="0" applyFont="1" applyBorder="1" applyAlignment="1">
      <alignment horizontal="center"/>
    </xf>
    <xf numFmtId="43" fontId="24" fillId="0" borderId="29" xfId="38" applyFont="1" applyBorder="1" applyAlignment="1">
      <alignment/>
    </xf>
    <xf numFmtId="43" fontId="69" fillId="0" borderId="29" xfId="38" applyFont="1" applyBorder="1" applyAlignment="1">
      <alignment/>
    </xf>
    <xf numFmtId="43" fontId="55" fillId="0" borderId="29" xfId="0" applyNumberFormat="1" applyFont="1" applyBorder="1" applyAlignment="1">
      <alignment/>
    </xf>
    <xf numFmtId="43" fontId="69" fillId="0" borderId="29" xfId="0" applyNumberFormat="1" applyFont="1" applyBorder="1" applyAlignment="1">
      <alignment/>
    </xf>
    <xf numFmtId="0" fontId="52" fillId="0" borderId="98" xfId="0" applyFont="1" applyBorder="1" applyAlignment="1">
      <alignment horizontal="left"/>
    </xf>
    <xf numFmtId="0" fontId="50" fillId="0" borderId="98" xfId="0" applyFont="1" applyBorder="1" applyAlignment="1">
      <alignment/>
    </xf>
    <xf numFmtId="43" fontId="50" fillId="0" borderId="98" xfId="38" applyFont="1" applyBorder="1" applyAlignment="1">
      <alignment/>
    </xf>
    <xf numFmtId="43" fontId="67" fillId="0" borderId="98" xfId="38" applyFont="1" applyBorder="1" applyAlignment="1">
      <alignment/>
    </xf>
    <xf numFmtId="0" fontId="52" fillId="0" borderId="98" xfId="0" applyFont="1" applyBorder="1" applyAlignment="1">
      <alignment/>
    </xf>
    <xf numFmtId="0" fontId="67" fillId="0" borderId="98" xfId="0" applyFont="1" applyBorder="1" applyAlignment="1">
      <alignment/>
    </xf>
    <xf numFmtId="0" fontId="50" fillId="0" borderId="23" xfId="0" applyFont="1" applyBorder="1" applyAlignment="1">
      <alignment horizontal="center"/>
    </xf>
    <xf numFmtId="43" fontId="50" fillId="0" borderId="23" xfId="38" applyFont="1" applyBorder="1" applyAlignment="1">
      <alignment/>
    </xf>
    <xf numFmtId="43" fontId="67" fillId="0" borderId="23" xfId="38" applyFont="1" applyBorder="1" applyAlignment="1">
      <alignment/>
    </xf>
    <xf numFmtId="43" fontId="52" fillId="0" borderId="23" xfId="0" applyNumberFormat="1" applyFont="1" applyBorder="1" applyAlignment="1">
      <alignment/>
    </xf>
    <xf numFmtId="43" fontId="67" fillId="0" borderId="23" xfId="0" applyNumberFormat="1" applyFont="1" applyBorder="1" applyAlignment="1">
      <alignment/>
    </xf>
    <xf numFmtId="0" fontId="50" fillId="0" borderId="23" xfId="0" applyFont="1" applyBorder="1" applyAlignment="1">
      <alignment/>
    </xf>
    <xf numFmtId="0" fontId="50" fillId="0" borderId="0" xfId="0" applyFont="1" applyBorder="1" applyAlignment="1">
      <alignment horizontal="right"/>
    </xf>
    <xf numFmtId="43" fontId="50" fillId="0" borderId="0" xfId="0" applyNumberFormat="1" applyFont="1" applyBorder="1" applyAlignment="1">
      <alignment/>
    </xf>
    <xf numFmtId="0" fontId="50" fillId="0" borderId="99" xfId="0" applyFont="1" applyBorder="1" applyAlignment="1">
      <alignment horizontal="center"/>
    </xf>
    <xf numFmtId="43" fontId="50" fillId="0" borderId="99" xfId="38" applyFont="1" applyBorder="1" applyAlignment="1">
      <alignment/>
    </xf>
    <xf numFmtId="43" fontId="50" fillId="0" borderId="99" xfId="0" applyNumberFormat="1" applyFont="1" applyBorder="1" applyAlignment="1">
      <alignment/>
    </xf>
    <xf numFmtId="43" fontId="50" fillId="0" borderId="100" xfId="0" applyNumberFormat="1" applyFont="1" applyBorder="1" applyAlignment="1">
      <alignment/>
    </xf>
    <xf numFmtId="0" fontId="50" fillId="0" borderId="101" xfId="0" applyFont="1" applyBorder="1" applyAlignment="1">
      <alignment horizontal="center"/>
    </xf>
    <xf numFmtId="0" fontId="50" fillId="0" borderId="101" xfId="0" applyFont="1" applyBorder="1" applyAlignment="1">
      <alignment/>
    </xf>
    <xf numFmtId="43" fontId="50" fillId="0" borderId="101" xfId="38" applyFont="1" applyBorder="1" applyAlignment="1">
      <alignment/>
    </xf>
    <xf numFmtId="0" fontId="50" fillId="0" borderId="102" xfId="0" applyFont="1" applyBorder="1" applyAlignment="1">
      <alignment/>
    </xf>
    <xf numFmtId="0" fontId="50" fillId="0" borderId="103" xfId="0" applyFont="1" applyBorder="1" applyAlignment="1">
      <alignment/>
    </xf>
    <xf numFmtId="0" fontId="50" fillId="0" borderId="103" xfId="0" applyFont="1" applyBorder="1" applyAlignment="1">
      <alignment horizontal="center"/>
    </xf>
    <xf numFmtId="43" fontId="50" fillId="0" borderId="103" xfId="38" applyFont="1" applyBorder="1" applyAlignment="1">
      <alignment/>
    </xf>
    <xf numFmtId="43" fontId="50" fillId="0" borderId="103" xfId="0" applyNumberFormat="1" applyFont="1" applyBorder="1" applyAlignment="1">
      <alignment/>
    </xf>
    <xf numFmtId="43" fontId="50" fillId="0" borderId="104" xfId="0" applyNumberFormat="1" applyFont="1" applyBorder="1" applyAlignment="1">
      <alignment/>
    </xf>
    <xf numFmtId="0" fontId="50" fillId="0" borderId="105" xfId="0" applyFont="1" applyBorder="1" applyAlignment="1">
      <alignment/>
    </xf>
    <xf numFmtId="0" fontId="50" fillId="0" borderId="105" xfId="0" applyFont="1" applyBorder="1" applyAlignment="1">
      <alignment horizontal="center"/>
    </xf>
    <xf numFmtId="43" fontId="50" fillId="0" borderId="105" xfId="38" applyFont="1" applyBorder="1" applyAlignment="1">
      <alignment/>
    </xf>
    <xf numFmtId="43" fontId="50" fillId="0" borderId="105" xfId="0" applyNumberFormat="1" applyFont="1" applyBorder="1" applyAlignment="1">
      <alignment/>
    </xf>
    <xf numFmtId="43" fontId="50" fillId="0" borderId="106" xfId="0" applyNumberFormat="1" applyFont="1" applyBorder="1" applyAlignment="1">
      <alignment/>
    </xf>
    <xf numFmtId="0" fontId="50" fillId="0" borderId="107" xfId="0" applyFont="1" applyBorder="1" applyAlignment="1">
      <alignment horizontal="center"/>
    </xf>
    <xf numFmtId="0" fontId="50" fillId="0" borderId="107" xfId="0" applyFont="1" applyBorder="1" applyAlignment="1">
      <alignment/>
    </xf>
    <xf numFmtId="43" fontId="50" fillId="0" borderId="107" xfId="38" applyFont="1" applyBorder="1" applyAlignment="1">
      <alignment/>
    </xf>
    <xf numFmtId="43" fontId="50" fillId="0" borderId="107" xfId="0" applyNumberFormat="1" applyFont="1" applyBorder="1" applyAlignment="1">
      <alignment/>
    </xf>
    <xf numFmtId="0" fontId="50" fillId="0" borderId="108" xfId="0" applyFont="1" applyBorder="1" applyAlignment="1">
      <alignment horizontal="right"/>
    </xf>
    <xf numFmtId="0" fontId="50" fillId="0" borderId="108" xfId="0" applyFont="1" applyBorder="1" applyAlignment="1">
      <alignment/>
    </xf>
    <xf numFmtId="43" fontId="50" fillId="0" borderId="108" xfId="38" applyFont="1" applyBorder="1" applyAlignment="1">
      <alignment/>
    </xf>
    <xf numFmtId="43" fontId="50" fillId="0" borderId="108" xfId="0" applyNumberFormat="1" applyFont="1" applyBorder="1" applyAlignment="1">
      <alignment/>
    </xf>
    <xf numFmtId="0" fontId="50" fillId="0" borderId="109" xfId="0" applyFont="1" applyBorder="1" applyAlignment="1">
      <alignment horizontal="center"/>
    </xf>
    <xf numFmtId="43" fontId="50" fillId="0" borderId="109" xfId="38" applyFont="1" applyBorder="1" applyAlignment="1">
      <alignment horizontal="center"/>
    </xf>
    <xf numFmtId="0" fontId="50" fillId="0" borderId="110" xfId="0" applyFont="1" applyBorder="1" applyAlignment="1">
      <alignment horizontal="center"/>
    </xf>
    <xf numFmtId="43" fontId="50" fillId="0" borderId="110" xfId="38" applyFont="1" applyBorder="1" applyAlignment="1">
      <alignment horizontal="center"/>
    </xf>
    <xf numFmtId="43" fontId="50" fillId="0" borderId="110" xfId="38" applyFont="1" applyBorder="1" applyAlignment="1">
      <alignment/>
    </xf>
    <xf numFmtId="0" fontId="50" fillId="0" borderId="101" xfId="0" applyFont="1" applyBorder="1" applyAlignment="1" quotePrefix="1">
      <alignment horizontal="center"/>
    </xf>
    <xf numFmtId="0" fontId="50" fillId="0" borderId="103" xfId="0" applyFont="1" applyBorder="1" applyAlignment="1" quotePrefix="1">
      <alignment horizontal="center"/>
    </xf>
    <xf numFmtId="0" fontId="50" fillId="0" borderId="105" xfId="0" applyFont="1" applyBorder="1" applyAlignment="1" quotePrefix="1">
      <alignment horizontal="center"/>
    </xf>
    <xf numFmtId="0" fontId="50" fillId="0" borderId="107" xfId="0" applyFont="1" applyBorder="1" applyAlignment="1" quotePrefix="1">
      <alignment horizontal="center"/>
    </xf>
    <xf numFmtId="0" fontId="50" fillId="0" borderId="107" xfId="0" applyFont="1" applyBorder="1" applyAlignment="1">
      <alignment horizontal="right"/>
    </xf>
    <xf numFmtId="0" fontId="4" fillId="0" borderId="70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3" fontId="27" fillId="0" borderId="10" xfId="38" applyFont="1" applyBorder="1" applyAlignment="1">
      <alignment/>
    </xf>
    <xf numFmtId="0" fontId="56" fillId="0" borderId="13" xfId="0" applyFont="1" applyBorder="1" applyAlignment="1">
      <alignment horizontal="center"/>
    </xf>
    <xf numFmtId="0" fontId="56" fillId="0" borderId="5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4" fillId="0" borderId="21" xfId="0" applyFont="1" applyBorder="1" applyAlignment="1" quotePrefix="1">
      <alignment horizontal="center"/>
    </xf>
    <xf numFmtId="0" fontId="10" fillId="0" borderId="21" xfId="0" applyFont="1" applyBorder="1" applyAlignment="1">
      <alignment horizontal="center"/>
    </xf>
    <xf numFmtId="0" fontId="4" fillId="0" borderId="54" xfId="0" applyFont="1" applyBorder="1" applyAlignment="1" quotePrefix="1">
      <alignment horizontal="center"/>
    </xf>
    <xf numFmtId="0" fontId="10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5" xfId="0" applyFont="1" applyBorder="1" applyAlignment="1" quotePrefix="1">
      <alignment horizontal="center"/>
    </xf>
    <xf numFmtId="0" fontId="10" fillId="0" borderId="55" xfId="0" applyFont="1" applyBorder="1" applyAlignment="1">
      <alignment horizontal="center"/>
    </xf>
    <xf numFmtId="0" fontId="4" fillId="0" borderId="20" xfId="0" applyFont="1" applyBorder="1" applyAlignment="1">
      <alignment/>
    </xf>
    <xf numFmtId="43" fontId="4" fillId="0" borderId="20" xfId="38" applyFont="1" applyBorder="1" applyAlignment="1">
      <alignment/>
    </xf>
    <xf numFmtId="43" fontId="10" fillId="0" borderId="20" xfId="38" applyFont="1" applyBorder="1" applyAlignment="1">
      <alignment/>
    </xf>
    <xf numFmtId="0" fontId="56" fillId="0" borderId="20" xfId="0" applyFont="1" applyBorder="1" applyAlignment="1">
      <alignment horizontal="left"/>
    </xf>
    <xf numFmtId="43" fontId="17" fillId="0" borderId="64" xfId="38" applyFont="1" applyBorder="1" applyAlignment="1">
      <alignment/>
    </xf>
    <xf numFmtId="17" fontId="4" fillId="0" borderId="54" xfId="46" applyNumberFormat="1" applyFont="1" applyBorder="1" applyAlignment="1" quotePrefix="1">
      <alignment horizontal="center"/>
      <protection/>
    </xf>
    <xf numFmtId="0" fontId="70" fillId="0" borderId="5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4" xfId="46" applyFont="1" applyBorder="1" applyAlignment="1">
      <alignment horizontal="center"/>
      <protection/>
    </xf>
    <xf numFmtId="43" fontId="4" fillId="0" borderId="10" xfId="0" applyNumberFormat="1" applyFont="1" applyBorder="1" applyAlignment="1">
      <alignment/>
    </xf>
    <xf numFmtId="0" fontId="4" fillId="0" borderId="111" xfId="0" applyFont="1" applyBorder="1" applyAlignment="1">
      <alignment horizontal="center"/>
    </xf>
    <xf numFmtId="43" fontId="4" fillId="0" borderId="112" xfId="38" applyFont="1" applyBorder="1" applyAlignment="1">
      <alignment/>
    </xf>
    <xf numFmtId="43" fontId="4" fillId="0" borderId="54" xfId="38" applyFont="1" applyBorder="1" applyAlignment="1">
      <alignment horizontal="left"/>
    </xf>
    <xf numFmtId="0" fontId="56" fillId="0" borderId="74" xfId="0" applyFont="1" applyBorder="1" applyAlignment="1">
      <alignment/>
    </xf>
    <xf numFmtId="0" fontId="18" fillId="0" borderId="113" xfId="0" applyFont="1" applyBorder="1" applyAlignment="1">
      <alignment/>
    </xf>
    <xf numFmtId="0" fontId="18" fillId="0" borderId="73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/>
    </xf>
    <xf numFmtId="43" fontId="16" fillId="0" borderId="0" xfId="0" applyNumberFormat="1" applyFont="1" applyBorder="1" applyAlignment="1">
      <alignment/>
    </xf>
    <xf numFmtId="43" fontId="16" fillId="0" borderId="0" xfId="38" applyFont="1" applyBorder="1" applyAlignment="1">
      <alignment/>
    </xf>
    <xf numFmtId="0" fontId="25" fillId="0" borderId="0" xfId="0" applyFont="1" applyBorder="1" applyAlignment="1">
      <alignment horizontal="left"/>
    </xf>
    <xf numFmtId="0" fontId="71" fillId="0" borderId="0" xfId="0" applyFont="1" applyBorder="1" applyAlignment="1">
      <alignment/>
    </xf>
    <xf numFmtId="0" fontId="71" fillId="0" borderId="0" xfId="0" applyFont="1" applyBorder="1" applyAlignment="1">
      <alignment horizontal="left"/>
    </xf>
    <xf numFmtId="0" fontId="72" fillId="0" borderId="0" xfId="0" applyFont="1" applyAlignment="1">
      <alignment/>
    </xf>
    <xf numFmtId="0" fontId="71" fillId="0" borderId="0" xfId="0" applyFont="1" applyAlignment="1">
      <alignment/>
    </xf>
    <xf numFmtId="0" fontId="26" fillId="0" borderId="0" xfId="0" applyFont="1" applyBorder="1" applyAlignment="1" quotePrefix="1">
      <alignment horizontal="center"/>
    </xf>
    <xf numFmtId="0" fontId="26" fillId="0" borderId="0" xfId="0" applyFont="1" applyBorder="1" applyAlignment="1">
      <alignment horizontal="left"/>
    </xf>
    <xf numFmtId="0" fontId="73" fillId="0" borderId="0" xfId="0" applyFont="1" applyBorder="1" applyAlignment="1">
      <alignment/>
    </xf>
    <xf numFmtId="0" fontId="26" fillId="0" borderId="0" xfId="0" applyFont="1" applyAlignment="1">
      <alignment horizontal="left"/>
    </xf>
    <xf numFmtId="0" fontId="73" fillId="0" borderId="0" xfId="0" applyFont="1" applyAlignment="1">
      <alignment/>
    </xf>
    <xf numFmtId="43" fontId="4" fillId="0" borderId="114" xfId="0" applyNumberFormat="1" applyFont="1" applyBorder="1" applyAlignment="1">
      <alignment/>
    </xf>
    <xf numFmtId="0" fontId="4" fillId="0" borderId="56" xfId="0" applyFont="1" applyBorder="1" applyAlignment="1">
      <alignment/>
    </xf>
    <xf numFmtId="0" fontId="22" fillId="0" borderId="0" xfId="47" applyFont="1" applyAlignment="1">
      <alignment horizontal="left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Sheet1" xfId="46"/>
    <cellStyle name="ปกติ_Sheet8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2152650</xdr:colOff>
      <xdr:row>0</xdr:row>
      <xdr:rowOff>228600</xdr:rowOff>
    </xdr:from>
    <xdr:to>
      <xdr:col>0</xdr:col>
      <xdr:colOff>4314825</xdr:colOff>
      <xdr:row>1</xdr:row>
      <xdr:rowOff>2305050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219075"/>
          <a:ext cx="216217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0"/>
  <sheetViews>
    <sheetView view="pageBreakPreview" zoomScaleSheetLayoutView="100" zoomScalePageLayoutView="0" workbookViewId="0" topLeftCell="A1">
      <selection activeCell="D9" sqref="D9"/>
    </sheetView>
  </sheetViews>
  <sheetFormatPr defaultColWidth="9.140625" defaultRowHeight="21.75"/>
  <cols>
    <col min="1" max="1" width="52.00390625" style="443" customWidth="1"/>
    <col min="2" max="2" width="9.00390625" style="443" customWidth="1"/>
    <col min="3" max="3" width="16.140625" style="443" customWidth="1"/>
    <col min="4" max="4" width="16.57421875" style="443" customWidth="1"/>
    <col min="5" max="16384" width="9.140625" style="45" customWidth="1"/>
  </cols>
  <sheetData>
    <row r="1" spans="1:4" ht="21">
      <c r="A1" s="43" t="s">
        <v>761</v>
      </c>
      <c r="B1" s="43"/>
      <c r="C1" s="48"/>
      <c r="D1" s="48"/>
    </row>
    <row r="2" spans="1:4" ht="21">
      <c r="A2" s="43" t="s">
        <v>533</v>
      </c>
      <c r="B2" s="43"/>
      <c r="C2" s="48"/>
      <c r="D2" s="48"/>
    </row>
    <row r="3" spans="1:4" ht="21.75" thickBot="1">
      <c r="A3" s="43" t="s">
        <v>532</v>
      </c>
      <c r="B3" s="43"/>
      <c r="C3" s="48"/>
      <c r="D3" s="48"/>
    </row>
    <row r="4" spans="1:4" ht="21">
      <c r="A4" s="625" t="s">
        <v>762</v>
      </c>
      <c r="B4" s="625" t="s">
        <v>763</v>
      </c>
      <c r="C4" s="626" t="s">
        <v>764</v>
      </c>
      <c r="D4" s="626" t="s">
        <v>765</v>
      </c>
    </row>
    <row r="5" spans="1:4" ht="21.75" thickBot="1">
      <c r="A5" s="531"/>
      <c r="B5" s="531" t="s">
        <v>768</v>
      </c>
      <c r="C5" s="465"/>
      <c r="D5" s="465"/>
    </row>
    <row r="6" spans="1:4" ht="21">
      <c r="A6" s="627" t="s">
        <v>894</v>
      </c>
      <c r="B6" s="514">
        <v>120100</v>
      </c>
      <c r="C6" s="466">
        <v>0</v>
      </c>
      <c r="D6" s="466"/>
    </row>
    <row r="7" spans="1:4" ht="21">
      <c r="A7" s="467" t="s">
        <v>769</v>
      </c>
      <c r="B7" s="515">
        <v>110201</v>
      </c>
      <c r="C7" s="468">
        <v>16020557.59</v>
      </c>
      <c r="D7" s="468"/>
    </row>
    <row r="8" spans="1:4" ht="21">
      <c r="A8" s="467" t="s">
        <v>770</v>
      </c>
      <c r="B8" s="515">
        <v>110201</v>
      </c>
      <c r="C8" s="468">
        <v>168617.13</v>
      </c>
      <c r="D8" s="468">
        <v>0</v>
      </c>
    </row>
    <row r="9" spans="1:4" ht="21">
      <c r="A9" s="467" t="s">
        <v>37</v>
      </c>
      <c r="B9" s="514"/>
      <c r="C9" s="519"/>
      <c r="D9" s="468">
        <v>0</v>
      </c>
    </row>
    <row r="10" spans="1:4" ht="21">
      <c r="A10" s="467" t="s">
        <v>38</v>
      </c>
      <c r="B10" s="515">
        <v>110201</v>
      </c>
      <c r="C10" s="468">
        <v>10749772.41</v>
      </c>
      <c r="D10" s="468">
        <v>0</v>
      </c>
    </row>
    <row r="11" spans="1:4" ht="21">
      <c r="A11" s="467" t="s">
        <v>39</v>
      </c>
      <c r="B11" s="515">
        <v>110202</v>
      </c>
      <c r="C11" s="468">
        <v>5471256.38</v>
      </c>
      <c r="D11" s="628">
        <v>0</v>
      </c>
    </row>
    <row r="12" spans="1:4" ht="21.75" thickBot="1">
      <c r="A12" s="467"/>
      <c r="B12" s="629"/>
      <c r="C12" s="630">
        <f>+C7+C8+C9+C10+C11</f>
        <v>32410203.51</v>
      </c>
      <c r="D12" s="631">
        <v>0</v>
      </c>
    </row>
    <row r="13" spans="1:4" ht="21.75" thickTop="1">
      <c r="A13" s="467" t="s">
        <v>506</v>
      </c>
      <c r="B13" s="515">
        <v>110605</v>
      </c>
      <c r="C13" s="632">
        <v>0</v>
      </c>
      <c r="D13" s="468">
        <v>0</v>
      </c>
    </row>
    <row r="14" spans="1:4" ht="21.75" thickBot="1">
      <c r="A14" s="467" t="s">
        <v>507</v>
      </c>
      <c r="B14" s="515">
        <v>110609</v>
      </c>
      <c r="C14" s="633">
        <v>0</v>
      </c>
      <c r="D14" s="468">
        <v>0</v>
      </c>
    </row>
    <row r="15" spans="1:4" ht="22.5" thickBot="1" thickTop="1">
      <c r="A15" s="467"/>
      <c r="B15" s="515"/>
      <c r="C15" s="634">
        <f>SUM(C13:C14)</f>
        <v>0</v>
      </c>
      <c r="D15" s="468">
        <v>0</v>
      </c>
    </row>
    <row r="16" spans="1:4" ht="22.5" thickBot="1" thickTop="1">
      <c r="A16" s="635" t="s">
        <v>619</v>
      </c>
      <c r="B16" s="636"/>
      <c r="C16" s="637">
        <f>+C17+C18+C19+C20+C21+C22+C23+C24+C25+C26+C27</f>
        <v>20561427.720000003</v>
      </c>
      <c r="D16" s="638"/>
    </row>
    <row r="17" spans="1:4" ht="21">
      <c r="A17" s="467" t="s">
        <v>620</v>
      </c>
      <c r="B17" s="515">
        <v>510000</v>
      </c>
      <c r="C17" s="632">
        <v>435657</v>
      </c>
      <c r="D17" s="468">
        <v>0</v>
      </c>
    </row>
    <row r="18" spans="1:4" ht="21">
      <c r="A18" s="467" t="s">
        <v>621</v>
      </c>
      <c r="B18" s="515">
        <v>521000</v>
      </c>
      <c r="C18" s="632">
        <v>1668230</v>
      </c>
      <c r="D18" s="468">
        <v>0</v>
      </c>
    </row>
    <row r="19" spans="1:4" ht="21">
      <c r="A19" s="467" t="s">
        <v>622</v>
      </c>
      <c r="B19" s="515">
        <v>522000</v>
      </c>
      <c r="C19" s="632">
        <v>2617205</v>
      </c>
      <c r="D19" s="468">
        <v>0</v>
      </c>
    </row>
    <row r="20" spans="1:4" ht="21">
      <c r="A20" s="467" t="s">
        <v>623</v>
      </c>
      <c r="B20" s="514">
        <v>531000</v>
      </c>
      <c r="C20" s="466">
        <v>1013334</v>
      </c>
      <c r="D20" s="468">
        <v>0</v>
      </c>
    </row>
    <row r="21" spans="1:4" ht="21">
      <c r="A21" s="467" t="s">
        <v>624</v>
      </c>
      <c r="B21" s="514">
        <v>532000</v>
      </c>
      <c r="C21" s="466">
        <v>5107531.86</v>
      </c>
      <c r="D21" s="468">
        <v>0</v>
      </c>
    </row>
    <row r="22" spans="1:4" ht="21">
      <c r="A22" s="467" t="s">
        <v>508</v>
      </c>
      <c r="B22" s="514">
        <v>533000</v>
      </c>
      <c r="C22" s="466">
        <v>5780585.19</v>
      </c>
      <c r="D22" s="468">
        <v>0</v>
      </c>
    </row>
    <row r="23" spans="1:4" ht="21">
      <c r="A23" s="467" t="s">
        <v>625</v>
      </c>
      <c r="B23" s="514">
        <v>534000</v>
      </c>
      <c r="C23" s="466">
        <v>186426.67</v>
      </c>
      <c r="D23" s="468">
        <v>0</v>
      </c>
    </row>
    <row r="24" spans="1:4" ht="21">
      <c r="A24" s="467" t="s">
        <v>509</v>
      </c>
      <c r="B24" s="514">
        <v>541000</v>
      </c>
      <c r="C24" s="466">
        <v>487500</v>
      </c>
      <c r="D24" s="468">
        <v>0</v>
      </c>
    </row>
    <row r="25" spans="1:4" ht="21">
      <c r="A25" s="467" t="s">
        <v>510</v>
      </c>
      <c r="B25" s="514">
        <v>542000</v>
      </c>
      <c r="C25" s="466">
        <v>2507000</v>
      </c>
      <c r="D25" s="468">
        <v>0</v>
      </c>
    </row>
    <row r="26" spans="1:4" ht="21">
      <c r="A26" s="467" t="s">
        <v>626</v>
      </c>
      <c r="B26" s="514">
        <v>551000</v>
      </c>
      <c r="C26" s="466">
        <v>697958</v>
      </c>
      <c r="D26" s="468">
        <v>0</v>
      </c>
    </row>
    <row r="27" spans="1:4" ht="21.75" thickBot="1">
      <c r="A27" s="467" t="s">
        <v>511</v>
      </c>
      <c r="B27" s="514">
        <v>561000</v>
      </c>
      <c r="C27" s="466">
        <v>60000</v>
      </c>
      <c r="D27" s="468">
        <v>0</v>
      </c>
    </row>
    <row r="28" spans="1:4" ht="21.75" thickBot="1">
      <c r="A28" s="639" t="s">
        <v>627</v>
      </c>
      <c r="B28" s="640">
        <v>441002</v>
      </c>
      <c r="C28" s="641">
        <f>+C29+C30+C31+C32+C33+C34+C35+C39+C40</f>
        <v>7635290</v>
      </c>
      <c r="D28" s="642">
        <v>0</v>
      </c>
    </row>
    <row r="29" spans="1:4" ht="21.75" thickTop="1">
      <c r="A29" s="467" t="s">
        <v>628</v>
      </c>
      <c r="B29" s="514"/>
      <c r="C29" s="468">
        <v>20520</v>
      </c>
      <c r="D29" s="632">
        <v>0</v>
      </c>
    </row>
    <row r="30" spans="1:4" ht="21">
      <c r="A30" s="467" t="s">
        <v>629</v>
      </c>
      <c r="B30" s="514"/>
      <c r="C30" s="468">
        <v>3582000</v>
      </c>
      <c r="D30" s="468">
        <v>0</v>
      </c>
    </row>
    <row r="31" spans="1:4" ht="21">
      <c r="A31" s="467" t="s">
        <v>630</v>
      </c>
      <c r="B31" s="514"/>
      <c r="C31" s="468">
        <v>696000</v>
      </c>
      <c r="D31" s="468">
        <v>0</v>
      </c>
    </row>
    <row r="32" spans="1:4" ht="21">
      <c r="A32" s="467" t="s">
        <v>512</v>
      </c>
      <c r="B32" s="514"/>
      <c r="C32" s="468">
        <v>383870</v>
      </c>
      <c r="D32" s="468">
        <v>0</v>
      </c>
    </row>
    <row r="33" spans="1:4" ht="21">
      <c r="A33" s="467" t="s">
        <v>631</v>
      </c>
      <c r="B33" s="514"/>
      <c r="C33" s="468">
        <v>366720</v>
      </c>
      <c r="D33" s="468">
        <v>0</v>
      </c>
    </row>
    <row r="34" spans="1:4" ht="21">
      <c r="A34" s="467" t="s">
        <v>632</v>
      </c>
      <c r="B34" s="514"/>
      <c r="C34" s="468">
        <v>65280</v>
      </c>
      <c r="D34" s="468">
        <v>0</v>
      </c>
    </row>
    <row r="35" spans="1:4" ht="21.75" thickBot="1">
      <c r="A35" s="530" t="s">
        <v>513</v>
      </c>
      <c r="B35" s="531"/>
      <c r="C35" s="529">
        <v>120000</v>
      </c>
      <c r="D35" s="643" t="s">
        <v>514</v>
      </c>
    </row>
    <row r="36" spans="1:4" ht="21.75" thickBot="1">
      <c r="A36" s="104"/>
      <c r="B36" s="72" t="s">
        <v>40</v>
      </c>
      <c r="C36" s="91"/>
      <c r="D36" s="192"/>
    </row>
    <row r="37" spans="1:4" ht="21">
      <c r="A37" s="625" t="s">
        <v>762</v>
      </c>
      <c r="B37" s="625" t="s">
        <v>763</v>
      </c>
      <c r="C37" s="626" t="s">
        <v>764</v>
      </c>
      <c r="D37" s="626" t="s">
        <v>765</v>
      </c>
    </row>
    <row r="38" spans="1:4" ht="21.75" thickBot="1">
      <c r="A38" s="531"/>
      <c r="B38" s="531" t="s">
        <v>768</v>
      </c>
      <c r="C38" s="465"/>
      <c r="D38" s="465"/>
    </row>
    <row r="39" spans="1:4" ht="21">
      <c r="A39" s="467" t="s">
        <v>515</v>
      </c>
      <c r="B39" s="514"/>
      <c r="C39" s="468">
        <v>215900</v>
      </c>
      <c r="D39" s="468"/>
    </row>
    <row r="40" spans="1:4" ht="21">
      <c r="A40" s="467" t="s">
        <v>516</v>
      </c>
      <c r="B40" s="514"/>
      <c r="C40" s="468">
        <v>2185000</v>
      </c>
      <c r="D40" s="468">
        <v>0</v>
      </c>
    </row>
    <row r="41" spans="1:4" ht="21">
      <c r="A41" s="467" t="s">
        <v>634</v>
      </c>
      <c r="B41" s="514">
        <v>210500</v>
      </c>
      <c r="C41" s="468">
        <v>0</v>
      </c>
      <c r="D41" s="468">
        <v>1588800</v>
      </c>
    </row>
    <row r="42" spans="1:4" ht="21">
      <c r="A42" s="467" t="s">
        <v>635</v>
      </c>
      <c r="B42" s="514">
        <v>210300</v>
      </c>
      <c r="C42" s="468">
        <v>0</v>
      </c>
      <c r="D42" s="632">
        <v>410000</v>
      </c>
    </row>
    <row r="43" spans="1:4" ht="21.75" thickBot="1">
      <c r="A43" s="644" t="s">
        <v>41</v>
      </c>
      <c r="B43" s="645">
        <v>230100</v>
      </c>
      <c r="C43" s="646">
        <v>0</v>
      </c>
      <c r="D43" s="646">
        <f>+D44+D45+D46+D47+D48+D49+D50+D51+D52</f>
        <v>803357.6400000001</v>
      </c>
    </row>
    <row r="44" spans="1:4" ht="21.75" thickTop="1">
      <c r="A44" s="647" t="s">
        <v>636</v>
      </c>
      <c r="B44" s="514"/>
      <c r="C44" s="468">
        <v>0</v>
      </c>
      <c r="D44" s="468">
        <v>52187.93</v>
      </c>
    </row>
    <row r="45" spans="1:4" ht="21">
      <c r="A45" s="647" t="s">
        <v>637</v>
      </c>
      <c r="B45" s="514"/>
      <c r="C45" s="468">
        <v>0</v>
      </c>
      <c r="D45" s="468">
        <v>570973.92</v>
      </c>
    </row>
    <row r="46" spans="1:4" ht="21">
      <c r="A46" s="647" t="s">
        <v>638</v>
      </c>
      <c r="B46" s="514"/>
      <c r="C46" s="468">
        <v>0</v>
      </c>
      <c r="D46" s="468">
        <v>856.42</v>
      </c>
    </row>
    <row r="47" spans="1:4" ht="21">
      <c r="A47" s="647" t="s">
        <v>639</v>
      </c>
      <c r="B47" s="514"/>
      <c r="C47" s="468">
        <v>0</v>
      </c>
      <c r="D47" s="468">
        <v>7872.24</v>
      </c>
    </row>
    <row r="48" spans="1:4" ht="21">
      <c r="A48" s="647" t="s">
        <v>640</v>
      </c>
      <c r="B48" s="514"/>
      <c r="C48" s="468">
        <v>0</v>
      </c>
      <c r="D48" s="468">
        <v>160000</v>
      </c>
    </row>
    <row r="49" spans="1:4" ht="21">
      <c r="A49" s="647" t="s">
        <v>641</v>
      </c>
      <c r="B49" s="514"/>
      <c r="C49" s="468">
        <v>0</v>
      </c>
      <c r="D49" s="468">
        <v>8617.13</v>
      </c>
    </row>
    <row r="50" spans="1:4" ht="21">
      <c r="A50" s="647" t="s">
        <v>517</v>
      </c>
      <c r="B50" s="514"/>
      <c r="C50" s="468">
        <v>0</v>
      </c>
      <c r="D50" s="468">
        <v>2850</v>
      </c>
    </row>
    <row r="51" spans="1:4" ht="21">
      <c r="A51" s="647" t="s">
        <v>518</v>
      </c>
      <c r="B51" s="514"/>
      <c r="C51" s="468">
        <v>0</v>
      </c>
      <c r="D51" s="468">
        <v>0</v>
      </c>
    </row>
    <row r="52" spans="1:4" ht="21">
      <c r="A52" s="647" t="s">
        <v>519</v>
      </c>
      <c r="B52" s="514"/>
      <c r="C52" s="468">
        <v>0</v>
      </c>
      <c r="D52" s="468">
        <v>0</v>
      </c>
    </row>
    <row r="53" spans="1:4" ht="21">
      <c r="A53" s="647" t="s">
        <v>633</v>
      </c>
      <c r="B53" s="514">
        <v>230200</v>
      </c>
      <c r="C53" s="468">
        <v>0</v>
      </c>
      <c r="D53" s="468">
        <v>0</v>
      </c>
    </row>
    <row r="54" spans="1:4" ht="21">
      <c r="A54" s="467" t="s">
        <v>642</v>
      </c>
      <c r="B54" s="514">
        <v>300000</v>
      </c>
      <c r="C54" s="468">
        <v>0</v>
      </c>
      <c r="D54" s="468">
        <v>16504079.71</v>
      </c>
    </row>
    <row r="55" spans="1:4" ht="21.75" thickBot="1">
      <c r="A55" s="467" t="s">
        <v>617</v>
      </c>
      <c r="B55" s="514">
        <v>320000</v>
      </c>
      <c r="C55" s="468">
        <v>0</v>
      </c>
      <c r="D55" s="468">
        <v>10996666.25</v>
      </c>
    </row>
    <row r="56" spans="1:4" ht="21.75" thickBot="1">
      <c r="A56" s="648" t="s">
        <v>643</v>
      </c>
      <c r="B56" s="649"/>
      <c r="C56" s="650">
        <v>0</v>
      </c>
      <c r="D56" s="650">
        <f>+D57+D89</f>
        <v>30304017.629999995</v>
      </c>
    </row>
    <row r="57" spans="1:4" ht="22.5" thickBot="1" thickTop="1">
      <c r="A57" s="651" t="s">
        <v>644</v>
      </c>
      <c r="B57" s="652">
        <v>400000</v>
      </c>
      <c r="C57" s="653">
        <v>0</v>
      </c>
      <c r="D57" s="653">
        <f>+D58+D61+D66+D74+D77+D86</f>
        <v>22668727.629999995</v>
      </c>
    </row>
    <row r="58" spans="1:4" ht="21.75" thickTop="1">
      <c r="A58" s="524" t="s">
        <v>252</v>
      </c>
      <c r="B58" s="654">
        <v>411000</v>
      </c>
      <c r="C58" s="519">
        <v>0</v>
      </c>
      <c r="D58" s="519">
        <f>+D59+D60</f>
        <v>34467.39</v>
      </c>
    </row>
    <row r="59" spans="1:4" ht="21">
      <c r="A59" s="467" t="s">
        <v>645</v>
      </c>
      <c r="B59" s="514">
        <v>411001</v>
      </c>
      <c r="C59" s="468">
        <v>0</v>
      </c>
      <c r="D59" s="468">
        <v>19223</v>
      </c>
    </row>
    <row r="60" spans="1:4" ht="21">
      <c r="A60" s="467" t="s">
        <v>28</v>
      </c>
      <c r="B60" s="514">
        <v>411002</v>
      </c>
      <c r="C60" s="468">
        <v>0</v>
      </c>
      <c r="D60" s="468">
        <v>15244.39</v>
      </c>
    </row>
    <row r="61" spans="1:4" ht="21">
      <c r="A61" s="524" t="s">
        <v>254</v>
      </c>
      <c r="B61" s="654">
        <v>412000</v>
      </c>
      <c r="C61" s="519">
        <v>0</v>
      </c>
      <c r="D61" s="519">
        <f>+D62+D63+D64+D65</f>
        <v>348</v>
      </c>
    </row>
    <row r="62" spans="1:4" ht="21">
      <c r="A62" s="467" t="s">
        <v>896</v>
      </c>
      <c r="B62" s="514">
        <v>412128</v>
      </c>
      <c r="C62" s="468">
        <v>0</v>
      </c>
      <c r="D62" s="468">
        <v>120</v>
      </c>
    </row>
    <row r="63" spans="1:4" ht="21">
      <c r="A63" s="467" t="s">
        <v>520</v>
      </c>
      <c r="B63" s="514">
        <v>412129</v>
      </c>
      <c r="C63" s="468">
        <v>0</v>
      </c>
      <c r="D63" s="468">
        <v>80</v>
      </c>
    </row>
    <row r="64" spans="1:4" ht="21">
      <c r="A64" s="467" t="s">
        <v>521</v>
      </c>
      <c r="B64" s="514">
        <v>412130</v>
      </c>
      <c r="C64" s="468">
        <v>0</v>
      </c>
      <c r="D64" s="468">
        <v>20</v>
      </c>
    </row>
    <row r="65" spans="1:4" ht="21">
      <c r="A65" s="467" t="s">
        <v>522</v>
      </c>
      <c r="B65" s="514">
        <v>412309</v>
      </c>
      <c r="C65" s="468">
        <v>0</v>
      </c>
      <c r="D65" s="468">
        <v>128</v>
      </c>
    </row>
    <row r="66" spans="1:4" ht="21">
      <c r="A66" s="524" t="s">
        <v>255</v>
      </c>
      <c r="B66" s="654">
        <v>413000</v>
      </c>
      <c r="C66" s="519">
        <v>0</v>
      </c>
      <c r="D66" s="519">
        <f>+D67</f>
        <v>343353.26</v>
      </c>
    </row>
    <row r="67" spans="1:4" ht="21">
      <c r="A67" s="467" t="s">
        <v>29</v>
      </c>
      <c r="B67" s="514">
        <v>413003</v>
      </c>
      <c r="C67" s="468">
        <v>0</v>
      </c>
      <c r="D67" s="468">
        <v>343353.26</v>
      </c>
    </row>
    <row r="68" spans="1:4" ht="21">
      <c r="A68" s="467"/>
      <c r="B68" s="514"/>
      <c r="C68" s="468"/>
      <c r="D68" s="468"/>
    </row>
    <row r="69" spans="1:4" ht="21">
      <c r="A69" s="524"/>
      <c r="B69" s="654"/>
      <c r="C69" s="519"/>
      <c r="D69" s="519"/>
    </row>
    <row r="70" spans="1:4" ht="21.75" thickBot="1">
      <c r="A70" s="530"/>
      <c r="B70" s="531"/>
      <c r="C70" s="529"/>
      <c r="D70" s="643" t="s">
        <v>523</v>
      </c>
    </row>
    <row r="71" spans="1:4" ht="21.75" thickBot="1">
      <c r="A71" s="104"/>
      <c r="B71" s="655" t="s">
        <v>392</v>
      </c>
      <c r="C71" s="91"/>
      <c r="D71" s="192"/>
    </row>
    <row r="72" spans="1:4" ht="21">
      <c r="A72" s="625" t="s">
        <v>762</v>
      </c>
      <c r="B72" s="625" t="s">
        <v>763</v>
      </c>
      <c r="C72" s="626" t="s">
        <v>764</v>
      </c>
      <c r="D72" s="626" t="s">
        <v>765</v>
      </c>
    </row>
    <row r="73" spans="1:4" ht="21.75" thickBot="1">
      <c r="A73" s="531"/>
      <c r="B73" s="531" t="s">
        <v>768</v>
      </c>
      <c r="C73" s="465"/>
      <c r="D73" s="465"/>
    </row>
    <row r="74" spans="1:4" ht="21">
      <c r="A74" s="524" t="s">
        <v>440</v>
      </c>
      <c r="B74" s="654">
        <v>415000</v>
      </c>
      <c r="C74" s="519">
        <v>0</v>
      </c>
      <c r="D74" s="519">
        <f>+D75+D76</f>
        <v>0</v>
      </c>
    </row>
    <row r="75" spans="1:4" ht="21">
      <c r="A75" s="467" t="s">
        <v>524</v>
      </c>
      <c r="B75" s="514">
        <v>415004</v>
      </c>
      <c r="C75" s="468">
        <v>0</v>
      </c>
      <c r="D75" s="468">
        <v>0</v>
      </c>
    </row>
    <row r="76" spans="1:4" ht="21">
      <c r="A76" s="467" t="s">
        <v>30</v>
      </c>
      <c r="B76" s="514">
        <v>415999</v>
      </c>
      <c r="C76" s="468">
        <v>0</v>
      </c>
      <c r="D76" s="468">
        <v>0</v>
      </c>
    </row>
    <row r="77" spans="1:4" ht="21">
      <c r="A77" s="524" t="s">
        <v>280</v>
      </c>
      <c r="B77" s="654">
        <v>421000</v>
      </c>
      <c r="C77" s="519">
        <v>0</v>
      </c>
      <c r="D77" s="519">
        <f>+D78+D79+D80+D81+D82+D83+D84+D85</f>
        <v>12497466.979999997</v>
      </c>
    </row>
    <row r="78" spans="1:4" ht="21">
      <c r="A78" s="467" t="s">
        <v>33</v>
      </c>
      <c r="B78" s="514">
        <v>421002</v>
      </c>
      <c r="C78" s="468">
        <v>0</v>
      </c>
      <c r="D78" s="468">
        <v>7620673.3</v>
      </c>
    </row>
    <row r="79" spans="1:4" ht="21">
      <c r="A79" s="467" t="s">
        <v>34</v>
      </c>
      <c r="B79" s="514">
        <v>421004</v>
      </c>
      <c r="C79" s="468">
        <v>0</v>
      </c>
      <c r="D79" s="468">
        <v>2257414.76</v>
      </c>
    </row>
    <row r="80" spans="1:4" ht="21">
      <c r="A80" s="467" t="s">
        <v>685</v>
      </c>
      <c r="B80" s="514">
        <v>421005</v>
      </c>
      <c r="C80" s="468">
        <v>0</v>
      </c>
      <c r="D80" s="468">
        <v>20421.66</v>
      </c>
    </row>
    <row r="81" spans="1:4" ht="21">
      <c r="A81" s="467" t="s">
        <v>31</v>
      </c>
      <c r="B81" s="514">
        <v>421006</v>
      </c>
      <c r="C81" s="468">
        <v>0</v>
      </c>
      <c r="D81" s="468">
        <v>1049481.13</v>
      </c>
    </row>
    <row r="82" spans="1:4" ht="21">
      <c r="A82" s="467" t="s">
        <v>32</v>
      </c>
      <c r="B82" s="514">
        <v>421007</v>
      </c>
      <c r="C82" s="468">
        <v>0</v>
      </c>
      <c r="D82" s="468">
        <v>1427502.36</v>
      </c>
    </row>
    <row r="83" spans="1:4" ht="21">
      <c r="A83" s="467" t="s">
        <v>683</v>
      </c>
      <c r="B83" s="514">
        <v>421012</v>
      </c>
      <c r="C83" s="468">
        <v>0</v>
      </c>
      <c r="D83" s="468">
        <v>39562.42</v>
      </c>
    </row>
    <row r="84" spans="1:4" ht="21">
      <c r="A84" s="467" t="s">
        <v>684</v>
      </c>
      <c r="B84" s="514">
        <v>421013</v>
      </c>
      <c r="C84" s="468">
        <v>0</v>
      </c>
      <c r="D84" s="468">
        <v>81795.35</v>
      </c>
    </row>
    <row r="85" spans="1:4" ht="21">
      <c r="A85" s="467" t="s">
        <v>35</v>
      </c>
      <c r="B85" s="514">
        <v>421015</v>
      </c>
      <c r="C85" s="468">
        <v>0</v>
      </c>
      <c r="D85" s="468">
        <v>616</v>
      </c>
    </row>
    <row r="86" spans="1:4" ht="21">
      <c r="A86" s="524" t="s">
        <v>525</v>
      </c>
      <c r="B86" s="654">
        <v>431000</v>
      </c>
      <c r="C86" s="519">
        <v>0</v>
      </c>
      <c r="D86" s="519">
        <f>+D87</f>
        <v>9793092</v>
      </c>
    </row>
    <row r="87" spans="1:4" ht="21">
      <c r="A87" s="467" t="s">
        <v>686</v>
      </c>
      <c r="B87" s="514">
        <v>431002</v>
      </c>
      <c r="C87" s="468">
        <v>0</v>
      </c>
      <c r="D87" s="468">
        <v>9793092</v>
      </c>
    </row>
    <row r="88" spans="1:4" ht="21">
      <c r="A88" s="467"/>
      <c r="B88" s="514"/>
      <c r="C88" s="468"/>
      <c r="D88" s="468"/>
    </row>
    <row r="89" spans="1:4" ht="21.75" thickBot="1">
      <c r="A89" s="656" t="s">
        <v>687</v>
      </c>
      <c r="B89" s="657">
        <v>441000</v>
      </c>
      <c r="C89" s="630">
        <v>0</v>
      </c>
      <c r="D89" s="630">
        <f>+D90+D91+D92+D93+D94+D95+D96+D97+D98</f>
        <v>7635290</v>
      </c>
    </row>
    <row r="90" spans="1:4" ht="21.75" thickTop="1">
      <c r="A90" s="467" t="s">
        <v>628</v>
      </c>
      <c r="B90" s="514"/>
      <c r="C90" s="468">
        <v>0</v>
      </c>
      <c r="D90" s="468">
        <v>20520</v>
      </c>
    </row>
    <row r="91" spans="1:4" ht="21">
      <c r="A91" s="467" t="s">
        <v>629</v>
      </c>
      <c r="B91" s="514"/>
      <c r="C91" s="468">
        <v>0</v>
      </c>
      <c r="D91" s="468">
        <v>3582000</v>
      </c>
    </row>
    <row r="92" spans="1:4" ht="21">
      <c r="A92" s="467" t="s">
        <v>630</v>
      </c>
      <c r="B92" s="514"/>
      <c r="C92" s="468">
        <v>0</v>
      </c>
      <c r="D92" s="468">
        <v>696000</v>
      </c>
    </row>
    <row r="93" spans="1:4" ht="21">
      <c r="A93" s="467" t="s">
        <v>526</v>
      </c>
      <c r="B93" s="514"/>
      <c r="C93" s="468">
        <v>0</v>
      </c>
      <c r="D93" s="468">
        <v>383870</v>
      </c>
    </row>
    <row r="94" spans="1:4" ht="21">
      <c r="A94" s="467" t="s">
        <v>631</v>
      </c>
      <c r="B94" s="514"/>
      <c r="C94" s="468">
        <v>0</v>
      </c>
      <c r="D94" s="468">
        <v>366720</v>
      </c>
    </row>
    <row r="95" spans="1:4" ht="21">
      <c r="A95" s="467" t="s">
        <v>632</v>
      </c>
      <c r="B95" s="514"/>
      <c r="C95" s="468">
        <v>0</v>
      </c>
      <c r="D95" s="468">
        <v>65280</v>
      </c>
    </row>
    <row r="96" spans="1:4" ht="21">
      <c r="A96" s="467" t="s">
        <v>527</v>
      </c>
      <c r="B96" s="514"/>
      <c r="C96" s="468">
        <v>0</v>
      </c>
      <c r="D96" s="468">
        <v>120000</v>
      </c>
    </row>
    <row r="97" spans="1:4" ht="21">
      <c r="A97" s="467" t="s">
        <v>515</v>
      </c>
      <c r="B97" s="514"/>
      <c r="C97" s="468">
        <v>0</v>
      </c>
      <c r="D97" s="468">
        <v>215900</v>
      </c>
    </row>
    <row r="98" spans="1:4" ht="21">
      <c r="A98" s="467" t="s">
        <v>516</v>
      </c>
      <c r="B98" s="514"/>
      <c r="C98" s="468">
        <v>0</v>
      </c>
      <c r="D98" s="468">
        <v>2185000</v>
      </c>
    </row>
    <row r="99" spans="1:4" ht="21.75" thickBot="1">
      <c r="A99" s="530"/>
      <c r="B99" s="531"/>
      <c r="C99" s="529"/>
      <c r="D99" s="529"/>
    </row>
    <row r="100" spans="1:4" ht="21.75" thickBot="1">
      <c r="A100" s="43"/>
      <c r="B100" s="658"/>
      <c r="C100" s="659">
        <f>+C12+C15+C16+C28</f>
        <v>60606921.230000004</v>
      </c>
      <c r="D100" s="529">
        <f>+D41+D42+D43+D54+D55+D56</f>
        <v>60606921.23</v>
      </c>
    </row>
    <row r="101" spans="1:4" ht="21">
      <c r="A101" s="43"/>
      <c r="B101" s="303"/>
      <c r="C101" s="279"/>
      <c r="D101" s="279"/>
    </row>
    <row r="102" spans="1:4" ht="21">
      <c r="A102" s="43"/>
      <c r="B102" s="43"/>
      <c r="C102" s="48"/>
      <c r="D102" s="43"/>
    </row>
    <row r="103" spans="1:4" ht="21">
      <c r="A103" s="43" t="s">
        <v>528</v>
      </c>
      <c r="B103" s="43"/>
      <c r="C103" s="48"/>
      <c r="D103" s="43"/>
    </row>
    <row r="104" spans="1:4" ht="21">
      <c r="A104" s="43" t="s">
        <v>529</v>
      </c>
      <c r="B104" s="43"/>
      <c r="C104" s="48"/>
      <c r="D104" s="43"/>
    </row>
    <row r="105" spans="1:4" ht="21">
      <c r="A105" s="43" t="s">
        <v>530</v>
      </c>
      <c r="B105" s="43"/>
      <c r="C105" s="48"/>
      <c r="D105" s="43"/>
    </row>
    <row r="106" spans="1:4" ht="21">
      <c r="A106" s="43"/>
      <c r="B106" s="43"/>
      <c r="C106" s="48"/>
      <c r="D106" s="43"/>
    </row>
    <row r="107" spans="1:4" ht="21">
      <c r="A107" s="43"/>
      <c r="B107" s="43"/>
      <c r="C107" s="48"/>
      <c r="D107" s="43"/>
    </row>
    <row r="108" spans="1:4" ht="21">
      <c r="A108" s="43"/>
      <c r="B108" s="43"/>
      <c r="C108" s="48"/>
      <c r="D108" s="43"/>
    </row>
    <row r="109" spans="1:4" ht="21">
      <c r="A109" s="43"/>
      <c r="B109" s="43"/>
      <c r="C109" s="48"/>
      <c r="D109" s="43"/>
    </row>
    <row r="110" spans="1:4" ht="21">
      <c r="A110" s="43"/>
      <c r="B110" s="43"/>
      <c r="C110" s="48"/>
      <c r="D110" s="43"/>
    </row>
  </sheetData>
  <sheetProtection/>
  <printOptions/>
  <pageMargins left="0.75" right="0.75" top="1.05" bottom="0.84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34">
      <selection activeCell="C71" sqref="C71"/>
    </sheetView>
  </sheetViews>
  <sheetFormatPr defaultColWidth="14.00390625" defaultRowHeight="21.75"/>
  <cols>
    <col min="1" max="1" width="38.140625" style="63" customWidth="1"/>
    <col min="2" max="2" width="7.140625" style="63" customWidth="1"/>
    <col min="3" max="4" width="14.00390625" style="63" customWidth="1"/>
    <col min="5" max="5" width="4.8515625" style="63" customWidth="1"/>
    <col min="6" max="6" width="14.7109375" style="63" customWidth="1"/>
    <col min="7" max="16" width="14.00390625" style="104" customWidth="1"/>
    <col min="17" max="16384" width="14.00390625" style="63" customWidth="1"/>
  </cols>
  <sheetData>
    <row r="1" ht="21">
      <c r="A1" s="63" t="s">
        <v>341</v>
      </c>
    </row>
    <row r="2" ht="21">
      <c r="A2" s="63" t="s">
        <v>676</v>
      </c>
    </row>
    <row r="3" ht="21.75" thickBot="1">
      <c r="A3" s="63" t="s">
        <v>48</v>
      </c>
    </row>
    <row r="4" spans="1:6" ht="21">
      <c r="A4" s="65" t="s">
        <v>766</v>
      </c>
      <c r="B4" s="65" t="s">
        <v>268</v>
      </c>
      <c r="C4" s="65" t="s">
        <v>43</v>
      </c>
      <c r="D4" s="65" t="s">
        <v>269</v>
      </c>
      <c r="E4" s="189" t="s">
        <v>247</v>
      </c>
      <c r="F4" s="65" t="s">
        <v>248</v>
      </c>
    </row>
    <row r="5" spans="1:6" ht="21.75" thickBot="1">
      <c r="A5" s="66"/>
      <c r="B5" s="66" t="s">
        <v>763</v>
      </c>
      <c r="C5" s="66" t="s">
        <v>245</v>
      </c>
      <c r="D5" s="66"/>
      <c r="E5" s="176" t="s">
        <v>618</v>
      </c>
      <c r="F5" s="66" t="s">
        <v>249</v>
      </c>
    </row>
    <row r="6" spans="1:6" ht="21">
      <c r="A6" s="341" t="s">
        <v>245</v>
      </c>
      <c r="B6" s="343"/>
      <c r="C6" s="343"/>
      <c r="D6" s="343"/>
      <c r="E6" s="343"/>
      <c r="F6" s="343"/>
    </row>
    <row r="7" spans="1:6" ht="21">
      <c r="A7" s="167" t="s">
        <v>270</v>
      </c>
      <c r="B7" s="320"/>
      <c r="C7" s="320"/>
      <c r="D7" s="320"/>
      <c r="E7" s="320"/>
      <c r="F7" s="320"/>
    </row>
    <row r="8" spans="1:6" ht="21">
      <c r="A8" s="167" t="s">
        <v>271</v>
      </c>
      <c r="B8" s="345">
        <v>411000</v>
      </c>
      <c r="C8" s="320"/>
      <c r="D8" s="320"/>
      <c r="E8" s="320"/>
      <c r="F8" s="320"/>
    </row>
    <row r="9" spans="1:6" ht="21">
      <c r="A9" s="320" t="s">
        <v>272</v>
      </c>
      <c r="B9" s="321">
        <v>411001</v>
      </c>
      <c r="C9" s="274">
        <v>20000</v>
      </c>
      <c r="D9" s="274">
        <v>19223</v>
      </c>
      <c r="E9" s="757" t="s">
        <v>618</v>
      </c>
      <c r="F9" s="274">
        <f>+C9-D9</f>
        <v>777</v>
      </c>
    </row>
    <row r="10" spans="1:6" ht="21.75" thickBot="1">
      <c r="A10" s="320" t="s">
        <v>273</v>
      </c>
      <c r="B10" s="321">
        <v>411002</v>
      </c>
      <c r="C10" s="274">
        <v>20000</v>
      </c>
      <c r="D10" s="274">
        <v>15244.39</v>
      </c>
      <c r="E10" s="756" t="s">
        <v>618</v>
      </c>
      <c r="F10" s="274">
        <f>+C10-D10</f>
        <v>4755.610000000001</v>
      </c>
    </row>
    <row r="11" spans="1:16" s="64" customFormat="1" ht="21.75" thickBot="1">
      <c r="A11" s="93" t="s">
        <v>406</v>
      </c>
      <c r="B11" s="92"/>
      <c r="C11" s="76">
        <f>SUM(C9:C10)</f>
        <v>40000</v>
      </c>
      <c r="D11" s="76">
        <f>SUM(D9:D10)</f>
        <v>34467.39</v>
      </c>
      <c r="E11" s="92" t="s">
        <v>618</v>
      </c>
      <c r="F11" s="76">
        <f>+F9+F10</f>
        <v>5532.610000000001</v>
      </c>
      <c r="G11" s="104"/>
      <c r="H11" s="104">
        <v>20</v>
      </c>
      <c r="I11" s="104"/>
      <c r="J11" s="104"/>
      <c r="K11" s="104"/>
      <c r="L11" s="104"/>
      <c r="M11" s="104"/>
      <c r="N11" s="104"/>
      <c r="O11" s="104"/>
      <c r="P11" s="104"/>
    </row>
    <row r="12" spans="1:6" ht="21">
      <c r="A12" s="419" t="s">
        <v>274</v>
      </c>
      <c r="B12" s="366">
        <v>412000</v>
      </c>
      <c r="C12" s="295"/>
      <c r="D12" s="295"/>
      <c r="E12" s="450"/>
      <c r="F12" s="295"/>
    </row>
    <row r="13" spans="1:6" ht="21">
      <c r="A13" s="320" t="s">
        <v>688</v>
      </c>
      <c r="B13" s="321">
        <v>412199</v>
      </c>
      <c r="C13" s="274">
        <v>2000</v>
      </c>
      <c r="D13" s="274">
        <v>120</v>
      </c>
      <c r="E13" s="756" t="s">
        <v>618</v>
      </c>
      <c r="F13" s="274">
        <f>+C13-D13</f>
        <v>1880</v>
      </c>
    </row>
    <row r="14" spans="1:6" ht="21">
      <c r="A14" s="320" t="s">
        <v>81</v>
      </c>
      <c r="B14" s="321">
        <v>412210</v>
      </c>
      <c r="C14" s="274">
        <v>5000</v>
      </c>
      <c r="D14" s="274">
        <v>0</v>
      </c>
      <c r="E14" s="756" t="s">
        <v>618</v>
      </c>
      <c r="F14" s="274">
        <f>+C14-D14</f>
        <v>5000</v>
      </c>
    </row>
    <row r="15" spans="1:6" ht="21">
      <c r="A15" s="320" t="s">
        <v>49</v>
      </c>
      <c r="B15" s="321"/>
      <c r="C15" s="274">
        <v>0</v>
      </c>
      <c r="D15" s="274">
        <v>80</v>
      </c>
      <c r="E15" s="756" t="s">
        <v>247</v>
      </c>
      <c r="F15" s="274">
        <f>+C15-D15</f>
        <v>-80</v>
      </c>
    </row>
    <row r="16" spans="1:6" ht="21">
      <c r="A16" s="320" t="s">
        <v>50</v>
      </c>
      <c r="B16" s="321"/>
      <c r="C16" s="274">
        <v>0</v>
      </c>
      <c r="D16" s="274">
        <v>20</v>
      </c>
      <c r="E16" s="756" t="s">
        <v>247</v>
      </c>
      <c r="F16" s="274">
        <f>+C16-D16</f>
        <v>-20</v>
      </c>
    </row>
    <row r="17" spans="1:6" ht="21.75" thickBot="1">
      <c r="A17" s="320" t="s">
        <v>51</v>
      </c>
      <c r="B17" s="321"/>
      <c r="C17" s="274">
        <v>0</v>
      </c>
      <c r="D17" s="274">
        <v>128</v>
      </c>
      <c r="E17" s="404" t="s">
        <v>247</v>
      </c>
      <c r="F17" s="274">
        <f>+C17-D17</f>
        <v>-128</v>
      </c>
    </row>
    <row r="18" spans="1:16" s="64" customFormat="1" ht="21.75" thickBot="1">
      <c r="A18" s="93" t="s">
        <v>406</v>
      </c>
      <c r="B18" s="92"/>
      <c r="C18" s="76">
        <f>+C13+C14</f>
        <v>7000</v>
      </c>
      <c r="D18" s="76">
        <f>SUM(D13:D17)</f>
        <v>348</v>
      </c>
      <c r="E18" s="92" t="s">
        <v>618</v>
      </c>
      <c r="F18" s="76">
        <v>6652</v>
      </c>
      <c r="G18" s="104"/>
      <c r="H18" s="104"/>
      <c r="I18" s="104"/>
      <c r="J18" s="104"/>
      <c r="K18" s="104"/>
      <c r="L18" s="104"/>
      <c r="M18" s="104"/>
      <c r="N18" s="104"/>
      <c r="O18" s="104"/>
      <c r="P18" s="104"/>
    </row>
    <row r="19" spans="1:6" ht="21">
      <c r="A19" s="410" t="s">
        <v>275</v>
      </c>
      <c r="B19" s="412">
        <v>413000</v>
      </c>
      <c r="C19" s="413"/>
      <c r="D19" s="413"/>
      <c r="E19" s="413"/>
      <c r="F19" s="413"/>
    </row>
    <row r="20" spans="1:6" ht="21.75" thickBot="1">
      <c r="A20" s="275" t="s">
        <v>276</v>
      </c>
      <c r="B20" s="322">
        <v>413003</v>
      </c>
      <c r="C20" s="276">
        <v>330000</v>
      </c>
      <c r="D20" s="276">
        <v>343353.26</v>
      </c>
      <c r="E20" s="758" t="s">
        <v>247</v>
      </c>
      <c r="F20" s="276">
        <f>+C20-D20</f>
        <v>-13353.26000000001</v>
      </c>
    </row>
    <row r="21" spans="1:16" s="64" customFormat="1" ht="21.75" thickBot="1">
      <c r="A21" s="93" t="s">
        <v>406</v>
      </c>
      <c r="B21" s="92"/>
      <c r="C21" s="76">
        <f>SUM(C20:C20)</f>
        <v>330000</v>
      </c>
      <c r="D21" s="76">
        <f>SUM(D20)</f>
        <v>343353.26</v>
      </c>
      <c r="E21" s="92" t="s">
        <v>247</v>
      </c>
      <c r="F21" s="76">
        <f>+C21-D21</f>
        <v>-13353.26000000001</v>
      </c>
      <c r="G21" s="104"/>
      <c r="H21" s="104"/>
      <c r="I21" s="104"/>
      <c r="J21" s="104"/>
      <c r="K21" s="104"/>
      <c r="L21" s="104"/>
      <c r="M21" s="104"/>
      <c r="N21" s="104"/>
      <c r="O21" s="104"/>
      <c r="P21" s="104"/>
    </row>
    <row r="22" spans="1:6" ht="21">
      <c r="A22" s="410" t="s">
        <v>277</v>
      </c>
      <c r="B22" s="412">
        <v>415000</v>
      </c>
      <c r="C22" s="413"/>
      <c r="D22" s="413"/>
      <c r="E22" s="457"/>
      <c r="F22" s="413"/>
    </row>
    <row r="23" spans="1:6" ht="21">
      <c r="A23" s="320" t="s">
        <v>278</v>
      </c>
      <c r="B23" s="321">
        <v>415004</v>
      </c>
      <c r="C23" s="274">
        <v>10000</v>
      </c>
      <c r="D23" s="274">
        <v>0</v>
      </c>
      <c r="E23" s="756" t="s">
        <v>618</v>
      </c>
      <c r="F23" s="274">
        <f>+C23-D23</f>
        <v>10000</v>
      </c>
    </row>
    <row r="24" spans="1:6" ht="21.75" thickBot="1">
      <c r="A24" s="407" t="s">
        <v>279</v>
      </c>
      <c r="B24" s="408">
        <v>415999</v>
      </c>
      <c r="C24" s="409">
        <v>3000</v>
      </c>
      <c r="D24" s="409">
        <v>0</v>
      </c>
      <c r="E24" s="756" t="s">
        <v>618</v>
      </c>
      <c r="F24" s="409">
        <f>+C24-D24</f>
        <v>3000</v>
      </c>
    </row>
    <row r="25" spans="1:16" s="64" customFormat="1" ht="21.75" thickBot="1">
      <c r="A25" s="93" t="s">
        <v>406</v>
      </c>
      <c r="B25" s="92"/>
      <c r="C25" s="76">
        <f>SUM(C23:C24)</f>
        <v>13000</v>
      </c>
      <c r="D25" s="76">
        <f>SUM(D23:D24)</f>
        <v>0</v>
      </c>
      <c r="E25" s="92" t="s">
        <v>618</v>
      </c>
      <c r="F25" s="76">
        <f>+C25-D25</f>
        <v>13000</v>
      </c>
      <c r="G25" s="104"/>
      <c r="H25" s="104"/>
      <c r="I25" s="104"/>
      <c r="J25" s="104"/>
      <c r="K25" s="104"/>
      <c r="L25" s="104"/>
      <c r="M25" s="104"/>
      <c r="N25" s="104"/>
      <c r="O25" s="104"/>
      <c r="P25" s="104"/>
    </row>
    <row r="26" spans="1:6" ht="21">
      <c r="A26" s="410" t="s">
        <v>280</v>
      </c>
      <c r="B26" s="412">
        <v>421000</v>
      </c>
      <c r="C26" s="413"/>
      <c r="D26" s="413"/>
      <c r="E26" s="413"/>
      <c r="F26" s="413"/>
    </row>
    <row r="27" spans="1:6" ht="21">
      <c r="A27" s="320" t="s">
        <v>281</v>
      </c>
      <c r="B27" s="345">
        <v>421006</v>
      </c>
      <c r="C27" s="274">
        <v>800000</v>
      </c>
      <c r="D27" s="274">
        <v>1049481.13</v>
      </c>
      <c r="E27" s="756" t="s">
        <v>247</v>
      </c>
      <c r="F27" s="274">
        <f>+C27-D27</f>
        <v>-249481.1299999999</v>
      </c>
    </row>
    <row r="28" spans="1:6" ht="21">
      <c r="A28" s="320" t="s">
        <v>282</v>
      </c>
      <c r="B28" s="345">
        <v>421007</v>
      </c>
      <c r="C28" s="274">
        <v>1800000</v>
      </c>
      <c r="D28" s="274">
        <v>1427502.36</v>
      </c>
      <c r="E28" s="756" t="s">
        <v>618</v>
      </c>
      <c r="F28" s="274">
        <f aca="true" t="shared" si="0" ref="F28:F35">+C28-D28</f>
        <v>372497.6399999999</v>
      </c>
    </row>
    <row r="29" spans="1:6" ht="21">
      <c r="A29" s="320" t="s">
        <v>283</v>
      </c>
      <c r="B29" s="345">
        <v>421002</v>
      </c>
      <c r="C29" s="274">
        <v>7300000</v>
      </c>
      <c r="D29" s="274">
        <v>7620673.3</v>
      </c>
      <c r="E29" s="756" t="s">
        <v>247</v>
      </c>
      <c r="F29" s="274">
        <f t="shared" si="0"/>
        <v>-320673.2999999998</v>
      </c>
    </row>
    <row r="30" spans="1:6" ht="21">
      <c r="A30" s="320" t="s">
        <v>799</v>
      </c>
      <c r="B30" s="345">
        <v>421004</v>
      </c>
      <c r="C30" s="274">
        <v>1600000</v>
      </c>
      <c r="D30" s="274">
        <v>2257414.76</v>
      </c>
      <c r="E30" s="756" t="s">
        <v>247</v>
      </c>
      <c r="F30" s="274">
        <f t="shared" si="0"/>
        <v>-657414.7599999998</v>
      </c>
    </row>
    <row r="31" spans="1:6" ht="21">
      <c r="A31" s="320" t="s">
        <v>800</v>
      </c>
      <c r="B31" s="345">
        <v>421015</v>
      </c>
      <c r="C31" s="274">
        <v>1000</v>
      </c>
      <c r="D31" s="274">
        <v>616</v>
      </c>
      <c r="E31" s="756" t="s">
        <v>618</v>
      </c>
      <c r="F31" s="274">
        <f t="shared" si="0"/>
        <v>384</v>
      </c>
    </row>
    <row r="32" spans="1:6" ht="21">
      <c r="A32" s="320" t="s">
        <v>776</v>
      </c>
      <c r="B32" s="345"/>
      <c r="C32" s="274"/>
      <c r="D32" s="274"/>
      <c r="E32" s="406"/>
      <c r="F32" s="274"/>
    </row>
    <row r="33" spans="1:6" ht="21">
      <c r="A33" s="320" t="s">
        <v>824</v>
      </c>
      <c r="B33" s="345">
        <v>421012</v>
      </c>
      <c r="C33" s="274">
        <v>30000</v>
      </c>
      <c r="D33" s="274">
        <v>39562.42</v>
      </c>
      <c r="E33" s="756" t="s">
        <v>247</v>
      </c>
      <c r="F33" s="274">
        <f t="shared" si="0"/>
        <v>-9562.419999999998</v>
      </c>
    </row>
    <row r="34" spans="1:6" ht="21">
      <c r="A34" s="320" t="s">
        <v>825</v>
      </c>
      <c r="B34" s="345">
        <v>421013</v>
      </c>
      <c r="C34" s="274">
        <v>60000</v>
      </c>
      <c r="D34" s="274">
        <v>81795.35</v>
      </c>
      <c r="E34" s="756" t="s">
        <v>247</v>
      </c>
      <c r="F34" s="274">
        <f t="shared" si="0"/>
        <v>-21795.350000000006</v>
      </c>
    </row>
    <row r="35" spans="1:6" ht="21.75" thickBot="1">
      <c r="A35" s="407" t="s">
        <v>801</v>
      </c>
      <c r="B35" s="414">
        <v>421005</v>
      </c>
      <c r="C35" s="409">
        <v>19000</v>
      </c>
      <c r="D35" s="409">
        <v>20421.66</v>
      </c>
      <c r="E35" s="758" t="s">
        <v>247</v>
      </c>
      <c r="F35" s="409">
        <f t="shared" si="0"/>
        <v>-1421.6599999999999</v>
      </c>
    </row>
    <row r="36" spans="1:16" s="158" customFormat="1" ht="21.75" thickBot="1">
      <c r="A36" s="191" t="s">
        <v>57</v>
      </c>
      <c r="B36" s="189"/>
      <c r="C36" s="161">
        <f>+C27+C28+C29+C30+C31+C32+C33+C34+C35</f>
        <v>11610000</v>
      </c>
      <c r="D36" s="161">
        <f>SUM(D27:D35)</f>
        <v>12497466.979999999</v>
      </c>
      <c r="E36" s="92" t="s">
        <v>247</v>
      </c>
      <c r="F36" s="161">
        <f>+C36-D36</f>
        <v>-887466.9799999986</v>
      </c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s="64" customFormat="1" ht="21.75" thickBot="1">
      <c r="A37" s="93" t="s">
        <v>149</v>
      </c>
      <c r="C37" s="77">
        <f>+C11+C18+C21+C25+C36</f>
        <v>12000000</v>
      </c>
      <c r="D37" s="76">
        <f>+D11+D18+D21+D25+D36</f>
        <v>12875635.629999999</v>
      </c>
      <c r="E37" s="92" t="s">
        <v>247</v>
      </c>
      <c r="F37" s="76">
        <f>+C37-D37</f>
        <v>-875635.629999999</v>
      </c>
      <c r="G37" s="175"/>
      <c r="H37" s="104"/>
      <c r="I37" s="104"/>
      <c r="J37" s="104"/>
      <c r="K37" s="104"/>
      <c r="L37" s="104"/>
      <c r="M37" s="104"/>
      <c r="N37" s="104"/>
      <c r="O37" s="104"/>
      <c r="P37" s="157"/>
    </row>
    <row r="38" spans="1:6" s="425" customFormat="1" ht="21">
      <c r="A38" s="420"/>
      <c r="B38" s="421"/>
      <c r="C38" s="422"/>
      <c r="D38" s="423"/>
      <c r="E38" s="424"/>
      <c r="F38" s="423" t="s">
        <v>409</v>
      </c>
    </row>
    <row r="39" spans="1:6" s="425" customFormat="1" ht="21">
      <c r="A39" s="426"/>
      <c r="C39" s="427" t="s">
        <v>100</v>
      </c>
      <c r="D39" s="195"/>
      <c r="E39" s="428"/>
      <c r="F39" s="195"/>
    </row>
    <row r="40" spans="1:6" s="104" customFormat="1" ht="21.75" thickBot="1">
      <c r="A40" s="174"/>
      <c r="B40" s="165"/>
      <c r="C40" s="193"/>
      <c r="D40" s="166"/>
      <c r="E40" s="194"/>
      <c r="F40" s="166"/>
    </row>
    <row r="41" spans="1:6" ht="21">
      <c r="A41" s="65" t="s">
        <v>766</v>
      </c>
      <c r="B41" s="65" t="s">
        <v>268</v>
      </c>
      <c r="C41" s="65" t="s">
        <v>43</v>
      </c>
      <c r="D41" s="65" t="s">
        <v>269</v>
      </c>
      <c r="E41" s="189" t="s">
        <v>247</v>
      </c>
      <c r="F41" s="65" t="s">
        <v>248</v>
      </c>
    </row>
    <row r="42" spans="1:6" ht="21.75" thickBot="1">
      <c r="A42" s="66"/>
      <c r="B42" s="66" t="s">
        <v>763</v>
      </c>
      <c r="C42" s="66" t="s">
        <v>245</v>
      </c>
      <c r="D42" s="66"/>
      <c r="E42" s="176" t="s">
        <v>618</v>
      </c>
      <c r="F42" s="66" t="s">
        <v>249</v>
      </c>
    </row>
    <row r="43" spans="1:6" ht="21">
      <c r="A43" s="411" t="s">
        <v>456</v>
      </c>
      <c r="B43" s="412" t="s">
        <v>448</v>
      </c>
      <c r="C43" s="411"/>
      <c r="D43" s="411"/>
      <c r="E43" s="411"/>
      <c r="F43" s="411"/>
    </row>
    <row r="44" spans="1:6" ht="21">
      <c r="A44" s="320" t="s">
        <v>150</v>
      </c>
      <c r="B44" s="320"/>
      <c r="C44" s="274">
        <v>17700000</v>
      </c>
      <c r="D44" s="274">
        <v>9793092</v>
      </c>
      <c r="E44" s="756" t="s">
        <v>618</v>
      </c>
      <c r="F44" s="274">
        <f>+C44-D44</f>
        <v>7906908</v>
      </c>
    </row>
    <row r="45" spans="1:6" ht="21.75" thickBot="1">
      <c r="A45" s="415" t="s">
        <v>151</v>
      </c>
      <c r="B45" s="415"/>
      <c r="C45" s="416"/>
      <c r="D45" s="416"/>
      <c r="E45" s="457"/>
      <c r="F45" s="416"/>
    </row>
    <row r="46" spans="1:16" s="64" customFormat="1" ht="21.75" thickBot="1">
      <c r="A46" s="93" t="s">
        <v>57</v>
      </c>
      <c r="C46" s="76">
        <f>SUM(C44:C45)</f>
        <v>17700000</v>
      </c>
      <c r="D46" s="76">
        <f>SUM(D44:D45)</f>
        <v>9793092</v>
      </c>
      <c r="E46" s="92" t="s">
        <v>618</v>
      </c>
      <c r="F46" s="76">
        <f>+C46-D46</f>
        <v>7906908</v>
      </c>
      <c r="G46" s="104"/>
      <c r="H46" s="104"/>
      <c r="I46" s="104"/>
      <c r="J46" s="104"/>
      <c r="K46" s="104"/>
      <c r="L46" s="104"/>
      <c r="M46" s="104"/>
      <c r="N46" s="104"/>
      <c r="O46" s="104"/>
      <c r="P46" s="104"/>
    </row>
    <row r="47" spans="1:16" s="64" customFormat="1" ht="21.75" thickBot="1">
      <c r="A47" s="93" t="s">
        <v>152</v>
      </c>
      <c r="C47" s="76">
        <f>+C37+C46</f>
        <v>29700000</v>
      </c>
      <c r="D47" s="76">
        <f>+D37+D46</f>
        <v>22668727.63</v>
      </c>
      <c r="E47" s="92" t="s">
        <v>618</v>
      </c>
      <c r="F47" s="76">
        <f>+C47-D47</f>
        <v>7031272.370000001</v>
      </c>
      <c r="G47" s="104"/>
      <c r="H47" s="104"/>
      <c r="I47" s="104"/>
      <c r="J47" s="104"/>
      <c r="K47" s="104"/>
      <c r="L47" s="104"/>
      <c r="M47" s="104"/>
      <c r="N47" s="104"/>
      <c r="O47" s="104"/>
      <c r="P47" s="104"/>
    </row>
    <row r="48" spans="1:6" ht="21">
      <c r="A48" s="343" t="s">
        <v>407</v>
      </c>
      <c r="B48" s="417">
        <v>441000</v>
      </c>
      <c r="C48" s="343"/>
      <c r="D48" s="343"/>
      <c r="E48" s="343"/>
      <c r="F48" s="343"/>
    </row>
    <row r="49" spans="1:6" ht="21">
      <c r="A49" s="418" t="s">
        <v>882</v>
      </c>
      <c r="B49" s="321">
        <v>441002</v>
      </c>
      <c r="C49" s="320"/>
      <c r="D49" s="320"/>
      <c r="E49" s="320"/>
      <c r="F49" s="320"/>
    </row>
    <row r="50" spans="1:6" ht="21">
      <c r="A50" s="320" t="s">
        <v>883</v>
      </c>
      <c r="B50" s="321"/>
      <c r="C50" s="320"/>
      <c r="D50" s="320"/>
      <c r="E50" s="320"/>
      <c r="F50" s="320"/>
    </row>
    <row r="51" spans="1:6" ht="21">
      <c r="A51" s="264" t="s">
        <v>629</v>
      </c>
      <c r="B51" s="345"/>
      <c r="C51" s="274">
        <v>0</v>
      </c>
      <c r="D51" s="266">
        <v>3582000</v>
      </c>
      <c r="E51" s="320"/>
      <c r="F51" s="320"/>
    </row>
    <row r="52" spans="1:6" ht="21">
      <c r="A52" s="264" t="s">
        <v>630</v>
      </c>
      <c r="B52" s="345"/>
      <c r="C52" s="274">
        <v>0</v>
      </c>
      <c r="D52" s="266">
        <v>696000</v>
      </c>
      <c r="E52" s="320"/>
      <c r="F52" s="320"/>
    </row>
    <row r="53" spans="1:6" ht="21">
      <c r="A53" s="264" t="s">
        <v>628</v>
      </c>
      <c r="B53" s="345"/>
      <c r="C53" s="274">
        <v>0</v>
      </c>
      <c r="D53" s="266">
        <v>20520</v>
      </c>
      <c r="E53" s="320"/>
      <c r="F53" s="320"/>
    </row>
    <row r="54" spans="1:6" ht="21">
      <c r="A54" s="264" t="s">
        <v>819</v>
      </c>
      <c r="B54" s="345"/>
      <c r="C54" s="274">
        <v>0</v>
      </c>
      <c r="D54" s="266">
        <v>366720</v>
      </c>
      <c r="E54" s="320"/>
      <c r="F54" s="320"/>
    </row>
    <row r="55" spans="1:6" ht="21">
      <c r="A55" s="264" t="s">
        <v>632</v>
      </c>
      <c r="B55" s="345"/>
      <c r="C55" s="274">
        <v>0</v>
      </c>
      <c r="D55" s="266">
        <v>65280</v>
      </c>
      <c r="E55" s="320"/>
      <c r="F55" s="320"/>
    </row>
    <row r="56" spans="1:6" ht="21">
      <c r="A56" s="264" t="s">
        <v>631</v>
      </c>
      <c r="B56" s="345"/>
      <c r="C56" s="274">
        <v>0</v>
      </c>
      <c r="D56" s="266">
        <v>120000</v>
      </c>
      <c r="E56" s="320"/>
      <c r="F56" s="320"/>
    </row>
    <row r="57" spans="1:6" ht="21">
      <c r="A57" s="264" t="s">
        <v>820</v>
      </c>
      <c r="B57" s="345"/>
      <c r="C57" s="274">
        <v>0</v>
      </c>
      <c r="D57" s="266">
        <v>383870</v>
      </c>
      <c r="E57" s="320"/>
      <c r="F57" s="320"/>
    </row>
    <row r="58" spans="1:6" ht="21">
      <c r="A58" s="264" t="s">
        <v>723</v>
      </c>
      <c r="B58" s="345"/>
      <c r="C58" s="274">
        <v>0</v>
      </c>
      <c r="D58" s="266">
        <v>215900</v>
      </c>
      <c r="E58" s="320"/>
      <c r="F58" s="320"/>
    </row>
    <row r="59" spans="1:6" ht="21">
      <c r="A59" s="264" t="s">
        <v>52</v>
      </c>
      <c r="B59" s="345"/>
      <c r="C59" s="274">
        <v>0</v>
      </c>
      <c r="D59" s="266">
        <v>2185000</v>
      </c>
      <c r="E59" s="320"/>
      <c r="F59" s="320"/>
    </row>
    <row r="60" spans="1:6" ht="21">
      <c r="A60" s="258"/>
      <c r="B60" s="345"/>
      <c r="C60" s="274"/>
      <c r="D60" s="266"/>
      <c r="E60" s="274"/>
      <c r="F60" s="274"/>
    </row>
    <row r="61" spans="1:6" ht="21.75" thickBot="1">
      <c r="A61" s="346"/>
      <c r="B61" s="310"/>
      <c r="C61" s="347"/>
      <c r="D61" s="347"/>
      <c r="E61" s="347"/>
      <c r="F61" s="347"/>
    </row>
    <row r="62" spans="1:6" ht="21.75" thickBot="1">
      <c r="A62" s="93" t="s">
        <v>57</v>
      </c>
      <c r="B62" s="64"/>
      <c r="C62" s="76">
        <v>0</v>
      </c>
      <c r="D62" s="76">
        <f>SUM(D51:D61)</f>
        <v>7635290</v>
      </c>
      <c r="E62" s="190"/>
      <c r="F62" s="76"/>
    </row>
    <row r="63" spans="1:6" ht="21.75" thickBot="1">
      <c r="A63" s="93" t="s">
        <v>57</v>
      </c>
      <c r="B63" s="64"/>
      <c r="C63" s="76">
        <f>+C47+C62</f>
        <v>29700000</v>
      </c>
      <c r="D63" s="76">
        <f>+D47+D62</f>
        <v>30304017.63</v>
      </c>
      <c r="E63" s="92" t="s">
        <v>618</v>
      </c>
      <c r="F63" s="76">
        <f>+F47+F62</f>
        <v>7031272.370000001</v>
      </c>
    </row>
    <row r="66" spans="1:6" s="45" customFormat="1" ht="21">
      <c r="A66" s="43" t="s">
        <v>473</v>
      </c>
      <c r="B66" s="43"/>
      <c r="C66" s="48"/>
      <c r="D66" s="43"/>
      <c r="E66" s="48"/>
      <c r="F66" s="48"/>
    </row>
    <row r="67" spans="1:6" s="45" customFormat="1" ht="21">
      <c r="A67" s="43" t="s">
        <v>474</v>
      </c>
      <c r="B67" s="43"/>
      <c r="C67" s="48"/>
      <c r="D67" s="43"/>
      <c r="E67" s="48"/>
      <c r="F67" s="48"/>
    </row>
    <row r="68" spans="1:6" s="45" customFormat="1" ht="21">
      <c r="A68" s="43" t="s">
        <v>475</v>
      </c>
      <c r="B68" s="43"/>
      <c r="C68" s="48"/>
      <c r="D68" s="43"/>
      <c r="E68" s="48"/>
      <c r="F68" s="48"/>
    </row>
    <row r="69" spans="1:6" s="45" customFormat="1" ht="21">
      <c r="A69" s="43"/>
      <c r="B69" s="43"/>
      <c r="C69" s="48"/>
      <c r="D69" s="43"/>
      <c r="E69" s="48"/>
      <c r="F69" s="48"/>
    </row>
  </sheetData>
  <printOptions/>
  <pageMargins left="0.75" right="0.75" top="0.58" bottom="0.55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1"/>
  <sheetViews>
    <sheetView zoomScaleSheetLayoutView="100" zoomScalePageLayoutView="0" workbookViewId="0" topLeftCell="A10">
      <selection activeCell="E17" sqref="E17"/>
    </sheetView>
  </sheetViews>
  <sheetFormatPr defaultColWidth="9.140625" defaultRowHeight="21.75"/>
  <cols>
    <col min="1" max="1" width="73.140625" style="81" customWidth="1"/>
    <col min="2" max="2" width="17.8515625" style="81" customWidth="1"/>
    <col min="3" max="3" width="9.140625" style="81" customWidth="1"/>
    <col min="4" max="4" width="17.421875" style="81" customWidth="1"/>
    <col min="5" max="16384" width="9.140625" style="81" customWidth="1"/>
  </cols>
  <sheetData>
    <row r="1" ht="23.25">
      <c r="A1" s="81" t="s">
        <v>202</v>
      </c>
    </row>
    <row r="2" ht="23.25">
      <c r="A2" s="81" t="s">
        <v>203</v>
      </c>
    </row>
    <row r="3" ht="24" thickBot="1">
      <c r="A3" s="81" t="s">
        <v>227</v>
      </c>
    </row>
    <row r="4" spans="1:2" ht="23.25">
      <c r="A4" s="73" t="s">
        <v>766</v>
      </c>
      <c r="B4" s="73" t="s">
        <v>767</v>
      </c>
    </row>
    <row r="5" spans="1:2" s="79" customFormat="1" ht="24" thickBot="1">
      <c r="A5" s="74"/>
      <c r="B5" s="74"/>
    </row>
    <row r="6" spans="1:2" ht="23.25">
      <c r="A6" s="576" t="s">
        <v>58</v>
      </c>
      <c r="B6" s="577"/>
    </row>
    <row r="7" spans="1:2" ht="24" thickBot="1">
      <c r="A7" s="578" t="s">
        <v>101</v>
      </c>
      <c r="B7" s="582">
        <v>13633737.32</v>
      </c>
    </row>
    <row r="8" spans="1:2" ht="24" thickTop="1">
      <c r="A8" s="579"/>
      <c r="B8" s="581"/>
    </row>
    <row r="9" spans="1:2" ht="23.25">
      <c r="A9" s="579" t="s">
        <v>102</v>
      </c>
      <c r="B9" s="566">
        <v>32410203.51</v>
      </c>
    </row>
    <row r="10" spans="1:2" ht="23.25">
      <c r="A10" s="579" t="s">
        <v>59</v>
      </c>
      <c r="B10" s="566">
        <v>0</v>
      </c>
    </row>
    <row r="11" spans="1:2" ht="23.25">
      <c r="A11" s="579"/>
      <c r="B11" s="566"/>
    </row>
    <row r="12" spans="1:2" ht="23.25">
      <c r="A12" s="579"/>
      <c r="B12" s="566"/>
    </row>
    <row r="13" spans="1:2" ht="24" thickBot="1">
      <c r="A13" s="580"/>
      <c r="B13" s="551"/>
    </row>
    <row r="14" spans="1:2" ht="24" thickBot="1">
      <c r="A14" s="894"/>
      <c r="B14" s="177">
        <f>SUM(B9:B13)</f>
        <v>32410203.51</v>
      </c>
    </row>
    <row r="15" spans="1:2" ht="24.75" thickBot="1" thickTop="1">
      <c r="A15" s="895" t="s">
        <v>60</v>
      </c>
      <c r="B15" s="164"/>
    </row>
    <row r="16" spans="1:2" ht="24" thickBot="1">
      <c r="A16" s="778" t="s">
        <v>61</v>
      </c>
      <c r="B16" s="779">
        <v>13633737.32</v>
      </c>
    </row>
    <row r="17" spans="1:2" ht="24" thickTop="1">
      <c r="A17" s="574"/>
      <c r="B17" s="583"/>
    </row>
    <row r="18" spans="1:2" ht="23.25">
      <c r="A18" s="579" t="s">
        <v>840</v>
      </c>
      <c r="B18" s="566">
        <v>803357.64</v>
      </c>
    </row>
    <row r="19" spans="1:2" ht="23.25">
      <c r="A19" s="579" t="s">
        <v>841</v>
      </c>
      <c r="B19" s="566">
        <v>410000</v>
      </c>
    </row>
    <row r="20" spans="1:2" ht="23.25">
      <c r="A20" s="579" t="s">
        <v>842</v>
      </c>
      <c r="B20" s="566">
        <v>892000</v>
      </c>
    </row>
    <row r="21" spans="1:2" ht="23.25">
      <c r="A21" s="579" t="s">
        <v>849</v>
      </c>
      <c r="B21" s="881">
        <v>18781354.64</v>
      </c>
    </row>
    <row r="22" spans="1:2" ht="23.25">
      <c r="A22" s="579" t="s">
        <v>617</v>
      </c>
      <c r="B22" s="468">
        <v>11523491.23</v>
      </c>
    </row>
    <row r="23" spans="1:2" ht="23.25">
      <c r="A23" s="574"/>
      <c r="B23" s="575"/>
    </row>
    <row r="24" spans="1:2" ht="24" thickBot="1">
      <c r="A24" s="572"/>
      <c r="B24" s="573"/>
    </row>
    <row r="25" spans="1:2" ht="24" thickBot="1">
      <c r="A25" s="87"/>
      <c r="B25" s="177">
        <f>SUM(B18:B24)</f>
        <v>32410203.51</v>
      </c>
    </row>
    <row r="26" ht="24" thickTop="1">
      <c r="B26" s="97"/>
    </row>
    <row r="28" spans="1:6" s="45" customFormat="1" ht="21">
      <c r="A28" s="43" t="s">
        <v>476</v>
      </c>
      <c r="B28" s="43"/>
      <c r="C28" s="469"/>
      <c r="E28" s="469"/>
      <c r="F28" s="469"/>
    </row>
    <row r="29" spans="1:6" s="45" customFormat="1" ht="21">
      <c r="A29" s="43" t="s">
        <v>478</v>
      </c>
      <c r="B29" s="43"/>
      <c r="C29" s="469"/>
      <c r="E29" s="469"/>
      <c r="F29" s="469"/>
    </row>
    <row r="30" spans="1:6" s="45" customFormat="1" ht="21">
      <c r="A30" s="43" t="s">
        <v>477</v>
      </c>
      <c r="B30" s="43"/>
      <c r="C30" s="469"/>
      <c r="E30" s="469"/>
      <c r="F30" s="469"/>
    </row>
    <row r="31" spans="1:6" s="45" customFormat="1" ht="21">
      <c r="A31" s="43"/>
      <c r="B31" s="43"/>
      <c r="C31" s="469"/>
      <c r="E31" s="469"/>
      <c r="F31" s="469"/>
    </row>
  </sheetData>
  <sheetProtection/>
  <printOptions/>
  <pageMargins left="1.28" right="0.36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8"/>
  <sheetViews>
    <sheetView view="pageBreakPreview" zoomScaleSheetLayoutView="100" zoomScalePageLayoutView="0" workbookViewId="0" topLeftCell="A4">
      <selection activeCell="D27" sqref="D27"/>
    </sheetView>
  </sheetViews>
  <sheetFormatPr defaultColWidth="9.140625" defaultRowHeight="21.75"/>
  <cols>
    <col min="1" max="1" width="65.57421875" style="147" customWidth="1"/>
    <col min="2" max="2" width="15.57421875" style="147" customWidth="1"/>
    <col min="3" max="3" width="9.140625" style="147" customWidth="1"/>
    <col min="4" max="4" width="27.57421875" style="147" customWidth="1"/>
    <col min="5" max="16384" width="9.140625" style="147" customWidth="1"/>
  </cols>
  <sheetData>
    <row r="1" spans="1:2" ht="29.25">
      <c r="A1" s="912" t="s">
        <v>771</v>
      </c>
      <c r="B1" s="912"/>
    </row>
    <row r="2" spans="1:2" ht="23.25">
      <c r="A2" s="151" t="s">
        <v>772</v>
      </c>
      <c r="B2" s="151"/>
    </row>
    <row r="3" spans="1:2" ht="23.25">
      <c r="A3" s="537" t="s">
        <v>470</v>
      </c>
      <c r="B3" s="151"/>
    </row>
    <row r="4" spans="1:2" ht="23.25">
      <c r="A4" s="537" t="s">
        <v>775</v>
      </c>
      <c r="B4" s="538">
        <v>16020557.59</v>
      </c>
    </row>
    <row r="5" spans="1:2" ht="23.25">
      <c r="A5" s="537" t="s">
        <v>858</v>
      </c>
      <c r="B5" s="538">
        <v>168617.13</v>
      </c>
    </row>
    <row r="6" spans="1:2" ht="23.25">
      <c r="A6" s="537" t="s">
        <v>181</v>
      </c>
      <c r="B6" s="538"/>
    </row>
    <row r="7" spans="1:2" ht="23.25">
      <c r="A7" s="537" t="s">
        <v>179</v>
      </c>
      <c r="B7" s="538">
        <v>10749772.41</v>
      </c>
    </row>
    <row r="8" spans="1:2" ht="23.25">
      <c r="A8" s="537" t="s">
        <v>182</v>
      </c>
      <c r="B8" s="538"/>
    </row>
    <row r="9" spans="1:2" ht="23.25">
      <c r="A9" s="537" t="s">
        <v>180</v>
      </c>
      <c r="B9" s="538">
        <v>5471256.38</v>
      </c>
    </row>
    <row r="10" spans="1:2" ht="24" thickBot="1">
      <c r="A10" s="539" t="s">
        <v>57</v>
      </c>
      <c r="B10" s="540">
        <f>SUM(B2:B9)</f>
        <v>32410203.51</v>
      </c>
    </row>
    <row r="11" spans="1:2" ht="24" thickTop="1">
      <c r="A11" s="148"/>
      <c r="B11" s="148"/>
    </row>
    <row r="12" spans="1:2" ht="23.25">
      <c r="A12" s="180"/>
      <c r="B12" s="180"/>
    </row>
    <row r="13" spans="1:2" ht="23.25">
      <c r="A13" s="178" t="s">
        <v>798</v>
      </c>
      <c r="B13" s="179"/>
    </row>
    <row r="14" spans="1:2" ht="23.25">
      <c r="A14" s="154" t="s">
        <v>773</v>
      </c>
      <c r="B14" s="155"/>
    </row>
    <row r="15" spans="1:2" ht="23.25">
      <c r="A15" s="541" t="s">
        <v>636</v>
      </c>
      <c r="B15" s="279">
        <v>52187.93</v>
      </c>
    </row>
    <row r="16" spans="1:2" ht="23.25">
      <c r="A16" s="541" t="s">
        <v>637</v>
      </c>
      <c r="B16" s="279">
        <v>570973.92</v>
      </c>
    </row>
    <row r="17" spans="1:2" ht="23.25">
      <c r="A17" s="541" t="s">
        <v>638</v>
      </c>
      <c r="B17" s="279">
        <v>856.42</v>
      </c>
    </row>
    <row r="18" spans="1:2" ht="23.25">
      <c r="A18" s="541" t="s">
        <v>639</v>
      </c>
      <c r="B18" s="279">
        <v>7872.24</v>
      </c>
    </row>
    <row r="19" spans="1:2" ht="23.25">
      <c r="A19" s="541" t="s">
        <v>640</v>
      </c>
      <c r="B19" s="279">
        <v>160000</v>
      </c>
    </row>
    <row r="20" spans="1:2" ht="23.25">
      <c r="A20" s="541" t="s">
        <v>641</v>
      </c>
      <c r="B20" s="279">
        <v>8617.13</v>
      </c>
    </row>
    <row r="21" spans="1:2" ht="23.25">
      <c r="A21" s="541" t="s">
        <v>895</v>
      </c>
      <c r="B21" s="536">
        <v>2850</v>
      </c>
    </row>
    <row r="22" spans="1:2" ht="24" thickBot="1">
      <c r="A22" s="152" t="s">
        <v>57</v>
      </c>
      <c r="B22" s="153">
        <f>SUM(B15:B21)</f>
        <v>803357.6400000001</v>
      </c>
    </row>
    <row r="23" spans="1:2" ht="24" thickTop="1">
      <c r="A23" s="148"/>
      <c r="B23" s="149"/>
    </row>
    <row r="38" ht="23.25">
      <c r="C38" s="150"/>
    </row>
  </sheetData>
  <sheetProtection/>
  <mergeCells count="1">
    <mergeCell ref="A1:B1"/>
  </mergeCells>
  <printOptions/>
  <pageMargins left="1.16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B7">
      <selection activeCell="I8" sqref="I8"/>
    </sheetView>
  </sheetViews>
  <sheetFormatPr defaultColWidth="9.140625" defaultRowHeight="21.75"/>
  <cols>
    <col min="1" max="1" width="4.421875" style="43" customWidth="1"/>
    <col min="2" max="2" width="28.28125" style="43" customWidth="1"/>
    <col min="3" max="3" width="6.421875" style="43" customWidth="1"/>
    <col min="4" max="4" width="15.140625" style="43" customWidth="1"/>
    <col min="5" max="5" width="13.7109375" style="43" customWidth="1"/>
    <col min="6" max="6" width="12.7109375" style="43" customWidth="1"/>
    <col min="7" max="7" width="16.28125" style="43" customWidth="1"/>
    <col min="8" max="8" width="25.28125" style="43" customWidth="1"/>
    <col min="9" max="9" width="17.8515625" style="43" customWidth="1"/>
    <col min="10" max="10" width="17.00390625" style="48" customWidth="1"/>
    <col min="11" max="16384" width="9.140625" style="43" customWidth="1"/>
  </cols>
  <sheetData>
    <row r="1" spans="1:10" s="63" customFormat="1" ht="21">
      <c r="A1" s="63" t="s">
        <v>364</v>
      </c>
      <c r="J1" s="103"/>
    </row>
    <row r="2" spans="1:10" s="63" customFormat="1" ht="21">
      <c r="A2" s="63" t="s">
        <v>104</v>
      </c>
      <c r="J2" s="103"/>
    </row>
    <row r="3" spans="1:10" s="63" customFormat="1" ht="21.75" thickBot="1">
      <c r="A3" s="63" t="s">
        <v>724</v>
      </c>
      <c r="J3" s="103"/>
    </row>
    <row r="4" spans="1:10" s="88" customFormat="1" ht="21">
      <c r="A4" s="65"/>
      <c r="B4" s="65" t="s">
        <v>62</v>
      </c>
      <c r="C4" s="65" t="s">
        <v>763</v>
      </c>
      <c r="D4" s="65" t="s">
        <v>63</v>
      </c>
      <c r="E4" s="65" t="s">
        <v>65</v>
      </c>
      <c r="F4" s="65" t="s">
        <v>67</v>
      </c>
      <c r="G4" s="65" t="s">
        <v>68</v>
      </c>
      <c r="H4" s="65" t="s">
        <v>69</v>
      </c>
      <c r="I4" s="65" t="s">
        <v>71</v>
      </c>
      <c r="J4" s="181"/>
    </row>
    <row r="5" spans="1:10" s="88" customFormat="1" ht="21.75" thickBot="1">
      <c r="A5" s="66"/>
      <c r="B5" s="66"/>
      <c r="C5" s="66" t="s">
        <v>768</v>
      </c>
      <c r="D5" s="66" t="s">
        <v>64</v>
      </c>
      <c r="E5" s="66" t="s">
        <v>66</v>
      </c>
      <c r="F5" s="66" t="s">
        <v>66</v>
      </c>
      <c r="G5" s="66" t="s">
        <v>871</v>
      </c>
      <c r="H5" s="66" t="s">
        <v>70</v>
      </c>
      <c r="I5" s="66" t="s">
        <v>72</v>
      </c>
      <c r="J5" s="181"/>
    </row>
    <row r="6" spans="1:9" ht="21.75" thickBot="1">
      <c r="A6" s="182" t="s">
        <v>74</v>
      </c>
      <c r="B6" s="64" t="s">
        <v>75</v>
      </c>
      <c r="C6" s="83"/>
      <c r="D6" s="77">
        <f>+D7+D8</f>
        <v>8901682</v>
      </c>
      <c r="E6" s="76">
        <f>+E7+E8</f>
        <v>0</v>
      </c>
      <c r="F6" s="76">
        <v>0</v>
      </c>
      <c r="G6" s="77">
        <f>+G7+G8</f>
        <v>8901682</v>
      </c>
      <c r="H6" s="183"/>
      <c r="I6" s="183"/>
    </row>
    <row r="7" spans="1:9" ht="21">
      <c r="A7" s="184"/>
      <c r="B7" s="185" t="s">
        <v>76</v>
      </c>
      <c r="C7" s="184"/>
      <c r="D7" s="186">
        <v>903877</v>
      </c>
      <c r="E7" s="186">
        <v>0</v>
      </c>
      <c r="F7" s="186">
        <v>0</v>
      </c>
      <c r="G7" s="186">
        <v>903877</v>
      </c>
      <c r="H7" s="185" t="s">
        <v>349</v>
      </c>
      <c r="I7" s="186">
        <v>2213140</v>
      </c>
    </row>
    <row r="8" spans="1:9" ht="21">
      <c r="A8" s="184"/>
      <c r="B8" s="185" t="s">
        <v>77</v>
      </c>
      <c r="C8" s="184"/>
      <c r="D8" s="186">
        <v>7997805</v>
      </c>
      <c r="E8" s="543">
        <v>0</v>
      </c>
      <c r="F8" s="186">
        <v>0</v>
      </c>
      <c r="G8" s="186">
        <v>7997805</v>
      </c>
      <c r="H8" s="185" t="s">
        <v>350</v>
      </c>
      <c r="I8" s="186">
        <v>7150345</v>
      </c>
    </row>
    <row r="9" spans="1:9" ht="21.75" thickBot="1">
      <c r="A9" s="184"/>
      <c r="B9" s="185"/>
      <c r="C9" s="184"/>
      <c r="D9" s="186"/>
      <c r="E9" s="186"/>
      <c r="F9" s="186"/>
      <c r="G9" s="186"/>
      <c r="H9" s="185"/>
      <c r="I9" s="186"/>
    </row>
    <row r="10" spans="1:9" ht="21.75" thickBot="1">
      <c r="A10" s="159" t="s">
        <v>78</v>
      </c>
      <c r="B10" s="64" t="s">
        <v>79</v>
      </c>
      <c r="C10" s="83"/>
      <c r="D10" s="76">
        <f>+D11+D12+D13+D14+D15+D16+D17+D18+D19+D20+D21+D22</f>
        <v>4244555.32</v>
      </c>
      <c r="E10" s="76">
        <f>+E11+E12+E13+E14+E15+E16+E17+E18+E19+E20+E21+E22</f>
        <v>487500</v>
      </c>
      <c r="F10" s="76">
        <f>+F11+F12+F13+F14+F15+F16+F17+F18+F19+F20+F21+F22</f>
        <v>0</v>
      </c>
      <c r="G10" s="76">
        <f>+G11+G12+G13+G14+G15+G16+G17+G18+G19+G20+G21+G22</f>
        <v>4732055.32</v>
      </c>
      <c r="H10" s="185" t="s">
        <v>296</v>
      </c>
      <c r="I10" s="186">
        <v>3307485.96</v>
      </c>
    </row>
    <row r="11" spans="1:9" ht="21">
      <c r="A11" s="185"/>
      <c r="B11" s="185" t="s">
        <v>80</v>
      </c>
      <c r="C11" s="184">
        <v>451</v>
      </c>
      <c r="D11" s="186">
        <v>2254888.96</v>
      </c>
      <c r="E11" s="186">
        <v>487500</v>
      </c>
      <c r="F11" s="186">
        <v>0</v>
      </c>
      <c r="G11" s="186">
        <f>+D11+E11</f>
        <v>2742388.96</v>
      </c>
      <c r="H11" s="185" t="s">
        <v>677</v>
      </c>
      <c r="I11" s="186">
        <v>7000</v>
      </c>
    </row>
    <row r="12" spans="1:9" ht="21">
      <c r="A12" s="185"/>
      <c r="B12" s="185" t="s">
        <v>342</v>
      </c>
      <c r="C12" s="184">
        <v>459</v>
      </c>
      <c r="D12" s="186">
        <v>42100</v>
      </c>
      <c r="E12" s="186">
        <v>0</v>
      </c>
      <c r="F12" s="186">
        <v>0</v>
      </c>
      <c r="G12" s="186">
        <v>42100</v>
      </c>
      <c r="H12" s="185" t="s">
        <v>678</v>
      </c>
      <c r="I12" s="186"/>
    </row>
    <row r="13" spans="1:9" ht="21">
      <c r="A13" s="185"/>
      <c r="B13" s="185" t="s">
        <v>343</v>
      </c>
      <c r="C13" s="184">
        <v>453</v>
      </c>
      <c r="D13" s="186">
        <v>823000</v>
      </c>
      <c r="E13" s="186">
        <v>0</v>
      </c>
      <c r="F13" s="186">
        <v>0</v>
      </c>
      <c r="G13" s="186">
        <v>823000</v>
      </c>
      <c r="H13" s="185" t="s">
        <v>679</v>
      </c>
      <c r="I13" s="186">
        <v>8000</v>
      </c>
    </row>
    <row r="14" spans="1:9" ht="21">
      <c r="A14" s="185"/>
      <c r="B14" s="185" t="s">
        <v>344</v>
      </c>
      <c r="C14" s="184">
        <v>454</v>
      </c>
      <c r="D14" s="186">
        <v>261000</v>
      </c>
      <c r="E14" s="186">
        <v>0</v>
      </c>
      <c r="F14" s="186">
        <v>0</v>
      </c>
      <c r="G14" s="186">
        <v>261000</v>
      </c>
      <c r="H14" s="185" t="s">
        <v>680</v>
      </c>
      <c r="I14" s="186"/>
    </row>
    <row r="15" spans="1:9" ht="21">
      <c r="A15" s="185"/>
      <c r="B15" s="185" t="s">
        <v>345</v>
      </c>
      <c r="C15" s="184">
        <v>468</v>
      </c>
      <c r="D15" s="186">
        <v>51000</v>
      </c>
      <c r="E15" s="186">
        <v>0</v>
      </c>
      <c r="F15" s="186">
        <v>0</v>
      </c>
      <c r="G15" s="186">
        <v>51000</v>
      </c>
      <c r="H15" s="185" t="s">
        <v>681</v>
      </c>
      <c r="I15" s="186">
        <v>947766.36</v>
      </c>
    </row>
    <row r="16" spans="1:9" ht="21">
      <c r="A16" s="185"/>
      <c r="B16" s="185" t="s">
        <v>346</v>
      </c>
      <c r="C16" s="184">
        <v>457</v>
      </c>
      <c r="D16" s="186">
        <v>99490</v>
      </c>
      <c r="E16" s="186">
        <v>0</v>
      </c>
      <c r="F16" s="186">
        <v>0</v>
      </c>
      <c r="G16" s="186">
        <v>99490</v>
      </c>
      <c r="H16" s="185"/>
      <c r="I16" s="186"/>
    </row>
    <row r="17" spans="1:9" ht="21">
      <c r="A17" s="185"/>
      <c r="B17" s="185" t="s">
        <v>347</v>
      </c>
      <c r="C17" s="184">
        <v>456</v>
      </c>
      <c r="D17" s="186">
        <v>50000</v>
      </c>
      <c r="E17" s="186">
        <v>0</v>
      </c>
      <c r="F17" s="186">
        <v>0</v>
      </c>
      <c r="G17" s="186">
        <v>50000</v>
      </c>
      <c r="H17" s="185"/>
      <c r="I17" s="186"/>
    </row>
    <row r="18" spans="1:9" ht="21">
      <c r="A18" s="185"/>
      <c r="B18" s="185" t="s">
        <v>348</v>
      </c>
      <c r="C18" s="184">
        <v>466</v>
      </c>
      <c r="D18" s="186">
        <v>256110</v>
      </c>
      <c r="E18" s="186">
        <v>0</v>
      </c>
      <c r="F18" s="186">
        <v>0</v>
      </c>
      <c r="G18" s="186">
        <f>+D18+E18</f>
        <v>256110</v>
      </c>
      <c r="H18" s="185"/>
      <c r="I18" s="186"/>
    </row>
    <row r="19" spans="1:9" ht="21">
      <c r="A19" s="185"/>
      <c r="B19" s="185" t="s">
        <v>874</v>
      </c>
      <c r="C19" s="184">
        <v>452</v>
      </c>
      <c r="D19" s="186">
        <v>55466.36</v>
      </c>
      <c r="E19" s="186">
        <v>0</v>
      </c>
      <c r="F19" s="186">
        <v>0</v>
      </c>
      <c r="G19" s="186">
        <v>55466.36</v>
      </c>
      <c r="H19" s="185"/>
      <c r="I19" s="186"/>
    </row>
    <row r="20" spans="1:9" ht="21">
      <c r="A20" s="185"/>
      <c r="B20" s="185" t="s">
        <v>875</v>
      </c>
      <c r="C20" s="184">
        <v>458</v>
      </c>
      <c r="D20" s="186">
        <v>70000</v>
      </c>
      <c r="E20" s="186">
        <v>0</v>
      </c>
      <c r="F20" s="186"/>
      <c r="G20" s="186">
        <v>70000</v>
      </c>
      <c r="H20" s="185"/>
      <c r="I20" s="186"/>
    </row>
    <row r="21" spans="1:9" ht="21">
      <c r="A21" s="185"/>
      <c r="B21" s="185" t="s">
        <v>884</v>
      </c>
      <c r="C21" s="184">
        <v>463</v>
      </c>
      <c r="D21" s="186">
        <v>34500</v>
      </c>
      <c r="E21" s="186">
        <v>0</v>
      </c>
      <c r="F21" s="186">
        <v>0</v>
      </c>
      <c r="G21" s="186">
        <v>34500</v>
      </c>
      <c r="H21" s="185"/>
      <c r="I21" s="186"/>
    </row>
    <row r="22" spans="1:9" ht="21.75" thickBot="1">
      <c r="A22" s="185"/>
      <c r="B22" s="185" t="s">
        <v>885</v>
      </c>
      <c r="C22" s="184">
        <v>467</v>
      </c>
      <c r="D22" s="186">
        <v>247000</v>
      </c>
      <c r="E22" s="186">
        <v>0</v>
      </c>
      <c r="F22" s="186"/>
      <c r="G22" s="186">
        <v>247000</v>
      </c>
      <c r="H22" s="185"/>
      <c r="I22" s="186"/>
    </row>
    <row r="23" spans="1:9" ht="21.75" thickBot="1">
      <c r="A23" s="42"/>
      <c r="B23" s="201"/>
      <c r="C23" s="201"/>
      <c r="D23" s="76">
        <f>+D6+D10</f>
        <v>13146237.32</v>
      </c>
      <c r="E23" s="76">
        <f>+E6+E10</f>
        <v>487500</v>
      </c>
      <c r="F23" s="76">
        <f>+F6+F10</f>
        <v>0</v>
      </c>
      <c r="G23" s="76">
        <f>+G6+G10</f>
        <v>13633737.32</v>
      </c>
      <c r="H23" s="185"/>
      <c r="I23" s="76">
        <f>SUM(I7:I18)</f>
        <v>13633737.32</v>
      </c>
    </row>
    <row r="24" spans="1:9" ht="21">
      <c r="A24" s="42"/>
      <c r="B24" s="42"/>
      <c r="C24" s="42"/>
      <c r="D24" s="91"/>
      <c r="E24" s="91"/>
      <c r="F24" s="91"/>
      <c r="G24" s="91"/>
      <c r="H24" s="42"/>
      <c r="I24" s="91"/>
    </row>
    <row r="25" spans="1:9" ht="21">
      <c r="A25" s="42"/>
      <c r="B25" s="42"/>
      <c r="C25" s="42"/>
      <c r="D25" s="91"/>
      <c r="E25" s="91"/>
      <c r="F25" s="91"/>
      <c r="G25" s="91"/>
      <c r="H25" s="42"/>
      <c r="I25" s="91"/>
    </row>
    <row r="26" spans="1:10" ht="21">
      <c r="A26" s="63" t="s">
        <v>210</v>
      </c>
      <c r="B26" s="63"/>
      <c r="J26" s="43"/>
    </row>
    <row r="27" spans="1:10" ht="21">
      <c r="A27" s="42"/>
      <c r="B27" s="544" t="s">
        <v>77</v>
      </c>
      <c r="C27" s="542"/>
      <c r="D27" s="543"/>
      <c r="E27" s="42"/>
      <c r="J27" s="43"/>
    </row>
    <row r="28" spans="1:10" ht="21">
      <c r="A28" s="42"/>
      <c r="B28" s="544" t="s">
        <v>206</v>
      </c>
      <c r="C28" s="542"/>
      <c r="D28" s="543">
        <v>5998000</v>
      </c>
      <c r="E28" s="42" t="s">
        <v>204</v>
      </c>
      <c r="J28" s="43"/>
    </row>
    <row r="29" spans="1:10" ht="21">
      <c r="A29" s="42"/>
      <c r="B29" s="544"/>
      <c r="C29" s="303"/>
      <c r="D29" s="279"/>
      <c r="E29" s="42"/>
      <c r="J29" s="43"/>
    </row>
    <row r="30" spans="1:5" ht="21">
      <c r="A30" s="42"/>
      <c r="B30" s="544" t="s">
        <v>348</v>
      </c>
      <c r="C30" s="42"/>
      <c r="D30" s="279"/>
      <c r="E30" s="42"/>
    </row>
    <row r="31" spans="2:5" ht="21">
      <c r="B31" s="308" t="s">
        <v>207</v>
      </c>
      <c r="C31" s="42"/>
      <c r="D31" s="279">
        <v>24000</v>
      </c>
      <c r="E31" s="42" t="s">
        <v>205</v>
      </c>
    </row>
    <row r="32" spans="2:5" ht="21.75" thickBot="1">
      <c r="B32" s="308" t="s">
        <v>208</v>
      </c>
      <c r="C32" s="42"/>
      <c r="D32" s="545">
        <v>25000</v>
      </c>
      <c r="E32" s="42" t="s">
        <v>209</v>
      </c>
    </row>
    <row r="33" spans="2:4" ht="21.75" thickBot="1">
      <c r="B33" s="317" t="s">
        <v>57</v>
      </c>
      <c r="D33" s="546">
        <f>+D28+D31+D32</f>
        <v>6047000</v>
      </c>
    </row>
    <row r="34" ht="21.75" thickTop="1"/>
  </sheetData>
  <sheetProtection/>
  <printOptions/>
  <pageMargins left="0.75" right="0.6" top="1" bottom="0.69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zoomScalePageLayoutView="0" workbookViewId="0" topLeftCell="A1">
      <selection activeCell="B20" sqref="B20"/>
    </sheetView>
  </sheetViews>
  <sheetFormatPr defaultColWidth="24.57421875" defaultRowHeight="21.75"/>
  <cols>
    <col min="1" max="1" width="8.00390625" style="67" customWidth="1"/>
    <col min="2" max="2" width="41.140625" style="67" customWidth="1"/>
    <col min="3" max="3" width="15.421875" style="67" customWidth="1"/>
    <col min="4" max="4" width="17.421875" style="67" customWidth="1"/>
    <col min="5" max="5" width="16.421875" style="67" customWidth="1"/>
    <col min="6" max="7" width="24.57421875" style="68" customWidth="1"/>
    <col min="8" max="16384" width="24.57421875" style="67" customWidth="1"/>
  </cols>
  <sheetData>
    <row r="1" ht="23.25">
      <c r="A1" s="67" t="s">
        <v>377</v>
      </c>
    </row>
    <row r="2" spans="1:2" ht="23.25">
      <c r="A2" s="67" t="s">
        <v>439</v>
      </c>
      <c r="B2" s="67" t="s">
        <v>886</v>
      </c>
    </row>
    <row r="3" ht="24" thickBot="1">
      <c r="A3" s="67" t="s">
        <v>228</v>
      </c>
    </row>
    <row r="4" spans="1:7" s="78" customFormat="1" ht="24" thickBot="1">
      <c r="A4" s="69" t="s">
        <v>836</v>
      </c>
      <c r="B4" s="69" t="s">
        <v>62</v>
      </c>
      <c r="C4" s="69" t="s">
        <v>581</v>
      </c>
      <c r="D4" s="168" t="s">
        <v>372</v>
      </c>
      <c r="E4" s="169"/>
      <c r="F4" s="80"/>
      <c r="G4" s="80"/>
    </row>
    <row r="5" spans="1:7" s="78" customFormat="1" ht="24" thickBot="1">
      <c r="A5" s="70" t="s">
        <v>837</v>
      </c>
      <c r="B5" s="70"/>
      <c r="C5" s="70"/>
      <c r="D5" s="82" t="s">
        <v>582</v>
      </c>
      <c r="E5" s="82" t="s">
        <v>767</v>
      </c>
      <c r="F5" s="80"/>
      <c r="G5" s="80"/>
    </row>
    <row r="6" spans="1:5" ht="23.25">
      <c r="A6" s="269">
        <v>1</v>
      </c>
      <c r="B6" s="183" t="s">
        <v>583</v>
      </c>
      <c r="C6" s="548">
        <v>0</v>
      </c>
      <c r="D6" s="547"/>
      <c r="E6" s="548">
        <v>0</v>
      </c>
    </row>
    <row r="7" spans="1:5" ht="23.25">
      <c r="A7" s="184">
        <v>2</v>
      </c>
      <c r="B7" s="185" t="s">
        <v>584</v>
      </c>
      <c r="C7" s="186"/>
      <c r="D7" s="549"/>
      <c r="E7" s="186"/>
    </row>
    <row r="8" spans="1:5" ht="23.25">
      <c r="A8" s="184"/>
      <c r="B8" s="185" t="s">
        <v>725</v>
      </c>
      <c r="C8" s="186"/>
      <c r="D8" s="186"/>
      <c r="E8" s="186"/>
    </row>
    <row r="9" spans="1:5" ht="23.25">
      <c r="A9" s="184"/>
      <c r="B9" s="550" t="s">
        <v>726</v>
      </c>
      <c r="C9" s="468">
        <v>330000</v>
      </c>
      <c r="D9" s="467" t="s">
        <v>727</v>
      </c>
      <c r="E9" s="468">
        <v>330000</v>
      </c>
    </row>
    <row r="10" spans="1:5" ht="23.25">
      <c r="A10" s="184"/>
      <c r="B10" s="550" t="s">
        <v>728</v>
      </c>
      <c r="C10" s="468">
        <v>56000</v>
      </c>
      <c r="D10" s="467" t="s">
        <v>727</v>
      </c>
      <c r="E10" s="468">
        <v>56000</v>
      </c>
    </row>
    <row r="11" spans="1:5" ht="23.25">
      <c r="A11" s="184"/>
      <c r="B11" s="550" t="s">
        <v>729</v>
      </c>
      <c r="C11" s="468">
        <v>37000</v>
      </c>
      <c r="D11" s="467" t="s">
        <v>727</v>
      </c>
      <c r="E11" s="468">
        <v>37000</v>
      </c>
    </row>
    <row r="12" spans="1:5" ht="23.25">
      <c r="A12" s="184"/>
      <c r="B12" s="550" t="s">
        <v>730</v>
      </c>
      <c r="C12" s="468">
        <v>4000</v>
      </c>
      <c r="D12" s="467" t="s">
        <v>727</v>
      </c>
      <c r="E12" s="468">
        <v>4000</v>
      </c>
    </row>
    <row r="13" spans="1:5" ht="23.25">
      <c r="A13" s="184"/>
      <c r="B13" s="550" t="s">
        <v>731</v>
      </c>
      <c r="C13" s="468">
        <v>16200</v>
      </c>
      <c r="D13" s="467" t="s">
        <v>727</v>
      </c>
      <c r="E13" s="468">
        <v>16200</v>
      </c>
    </row>
    <row r="14" spans="1:5" ht="23.25">
      <c r="A14" s="184"/>
      <c r="B14" s="550" t="s">
        <v>732</v>
      </c>
      <c r="C14" s="468">
        <v>14500</v>
      </c>
      <c r="D14" s="467" t="s">
        <v>205</v>
      </c>
      <c r="E14" s="468">
        <v>14500</v>
      </c>
    </row>
    <row r="15" spans="1:5" ht="23.25">
      <c r="A15" s="184"/>
      <c r="B15" s="550" t="s">
        <v>733</v>
      </c>
      <c r="C15" s="468">
        <v>4800</v>
      </c>
      <c r="D15" s="467" t="s">
        <v>205</v>
      </c>
      <c r="E15" s="468">
        <v>4800</v>
      </c>
    </row>
    <row r="16" spans="1:5" ht="23.25">
      <c r="A16" s="94"/>
      <c r="B16" s="550" t="s">
        <v>734</v>
      </c>
      <c r="C16" s="457">
        <v>25000</v>
      </c>
      <c r="D16" s="467" t="s">
        <v>205</v>
      </c>
      <c r="E16" s="457">
        <v>25000</v>
      </c>
    </row>
    <row r="17" spans="1:5" ht="24" thickBot="1">
      <c r="A17" s="70"/>
      <c r="B17" s="170"/>
      <c r="C17" s="551"/>
      <c r="D17" s="551"/>
      <c r="E17" s="551"/>
    </row>
    <row r="18" spans="3:5" ht="24" thickBot="1">
      <c r="C18" s="307">
        <f>SUM(C9:C17)</f>
        <v>487500</v>
      </c>
      <c r="D18" s="43"/>
      <c r="E18" s="307">
        <f>SUM(E7:E17)</f>
        <v>487500</v>
      </c>
    </row>
  </sheetData>
  <sheetProtection/>
  <printOptions/>
  <pageMargins left="0.99" right="0.34" top="1" bottom="0.72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zoomScalePageLayoutView="0" workbookViewId="0" topLeftCell="A1">
      <selection activeCell="A30" sqref="A30"/>
    </sheetView>
  </sheetViews>
  <sheetFormatPr defaultColWidth="9.140625" defaultRowHeight="21.75"/>
  <cols>
    <col min="1" max="1" width="39.57421875" style="13" customWidth="1"/>
    <col min="2" max="2" width="8.57421875" style="13" customWidth="1"/>
    <col min="3" max="4" width="14.7109375" style="13" customWidth="1"/>
    <col min="5" max="5" width="14.8515625" style="13" customWidth="1"/>
    <col min="6" max="7" width="14.421875" style="13" customWidth="1"/>
    <col min="8" max="8" width="30.7109375" style="13" customWidth="1"/>
    <col min="9" max="16384" width="9.140625" style="13" customWidth="1"/>
  </cols>
  <sheetData>
    <row r="1" ht="19.5">
      <c r="A1" s="13" t="s">
        <v>873</v>
      </c>
    </row>
    <row r="2" ht="19.5">
      <c r="A2" s="13" t="s">
        <v>454</v>
      </c>
    </row>
    <row r="3" ht="19.5">
      <c r="A3" s="13" t="s">
        <v>292</v>
      </c>
    </row>
    <row r="4" spans="1:8" ht="19.5">
      <c r="A4" s="14" t="s">
        <v>872</v>
      </c>
      <c r="B4" s="14" t="s">
        <v>73</v>
      </c>
      <c r="C4" s="15" t="s">
        <v>63</v>
      </c>
      <c r="D4" s="15" t="s">
        <v>65</v>
      </c>
      <c r="E4" s="15" t="s">
        <v>293</v>
      </c>
      <c r="F4" s="15" t="s">
        <v>68</v>
      </c>
      <c r="G4" s="15" t="s">
        <v>294</v>
      </c>
      <c r="H4" s="15" t="s">
        <v>295</v>
      </c>
    </row>
    <row r="5" spans="1:8" ht="19.5">
      <c r="A5" s="16"/>
      <c r="B5" s="16" t="s">
        <v>768</v>
      </c>
      <c r="C5" s="17" t="s">
        <v>64</v>
      </c>
      <c r="D5" s="17" t="s">
        <v>66</v>
      </c>
      <c r="E5" s="17" t="s">
        <v>66</v>
      </c>
      <c r="F5" s="17" t="s">
        <v>871</v>
      </c>
      <c r="G5" s="17" t="s">
        <v>66</v>
      </c>
      <c r="H5" s="17"/>
    </row>
    <row r="6" spans="1:8" ht="19.5">
      <c r="A6" s="18"/>
      <c r="B6" s="19"/>
      <c r="C6" s="20"/>
      <c r="D6" s="20"/>
      <c r="E6" s="20"/>
      <c r="F6" s="20"/>
      <c r="G6" s="20"/>
      <c r="H6" s="20"/>
    </row>
    <row r="7" spans="1:8" ht="19.5">
      <c r="A7" s="18"/>
      <c r="B7" s="19"/>
      <c r="C7" s="20"/>
      <c r="D7" s="20"/>
      <c r="E7" s="20"/>
      <c r="F7" s="20"/>
      <c r="G7" s="20"/>
      <c r="H7" s="20"/>
    </row>
    <row r="8" spans="1:8" ht="19.5">
      <c r="A8" s="18"/>
      <c r="B8" s="19"/>
      <c r="C8" s="20"/>
      <c r="D8" s="20"/>
      <c r="E8" s="20"/>
      <c r="F8" s="20"/>
      <c r="G8" s="20"/>
      <c r="H8" s="20"/>
    </row>
    <row r="9" spans="1:8" ht="19.5">
      <c r="A9" s="18"/>
      <c r="B9" s="19"/>
      <c r="C9" s="20"/>
      <c r="D9" s="20"/>
      <c r="E9" s="20"/>
      <c r="F9" s="20"/>
      <c r="G9" s="20"/>
      <c r="H9" s="20"/>
    </row>
    <row r="10" spans="1:8" ht="19.5">
      <c r="A10" s="18"/>
      <c r="B10" s="19"/>
      <c r="C10" s="20"/>
      <c r="D10" s="20"/>
      <c r="E10" s="20"/>
      <c r="F10" s="20"/>
      <c r="G10" s="20"/>
      <c r="H10" s="20"/>
    </row>
    <row r="11" spans="1:8" ht="19.5">
      <c r="A11" s="18"/>
      <c r="B11" s="19"/>
      <c r="C11" s="20"/>
      <c r="D11" s="20"/>
      <c r="E11" s="20"/>
      <c r="F11" s="20"/>
      <c r="G11" s="20"/>
      <c r="H11" s="20"/>
    </row>
    <row r="12" spans="1:8" ht="19.5">
      <c r="A12" s="18"/>
      <c r="B12" s="19"/>
      <c r="C12" s="20"/>
      <c r="D12" s="20"/>
      <c r="E12" s="20"/>
      <c r="F12" s="20"/>
      <c r="G12" s="20"/>
      <c r="H12" s="20"/>
    </row>
    <row r="13" spans="1:8" ht="19.5">
      <c r="A13" s="18"/>
      <c r="B13" s="19"/>
      <c r="C13" s="21"/>
      <c r="D13" s="21"/>
      <c r="E13" s="21"/>
      <c r="F13" s="20"/>
      <c r="G13" s="21"/>
      <c r="H13" s="21"/>
    </row>
    <row r="14" spans="1:8" ht="19.5">
      <c r="A14" s="18"/>
      <c r="B14" s="19"/>
      <c r="C14" s="21"/>
      <c r="D14" s="21"/>
      <c r="E14" s="21"/>
      <c r="F14" s="21"/>
      <c r="G14" s="21"/>
      <c r="H14" s="21"/>
    </row>
    <row r="15" spans="1:8" ht="19.5">
      <c r="A15" s="18"/>
      <c r="B15" s="19"/>
      <c r="C15" s="21"/>
      <c r="D15" s="21"/>
      <c r="E15" s="21"/>
      <c r="F15" s="21"/>
      <c r="G15" s="21"/>
      <c r="H15" s="21"/>
    </row>
    <row r="16" spans="1:8" s="34" customFormat="1" ht="72">
      <c r="A16" s="31" t="s">
        <v>148</v>
      </c>
      <c r="B16" s="32"/>
      <c r="C16" s="33"/>
      <c r="D16" s="33"/>
      <c r="E16" s="33"/>
      <c r="F16" s="33"/>
      <c r="G16" s="33"/>
      <c r="H16" s="33"/>
    </row>
    <row r="17" spans="1:8" ht="19.5">
      <c r="A17" s="18"/>
      <c r="B17" s="19"/>
      <c r="C17" s="21"/>
      <c r="D17" s="21"/>
      <c r="E17" s="21"/>
      <c r="F17" s="21"/>
      <c r="G17" s="21"/>
      <c r="H17" s="21"/>
    </row>
    <row r="18" spans="1:8" ht="19.5">
      <c r="A18" s="18"/>
      <c r="B18" s="19"/>
      <c r="C18" s="21"/>
      <c r="D18" s="21"/>
      <c r="E18" s="21"/>
      <c r="F18" s="21"/>
      <c r="G18" s="21"/>
      <c r="H18" s="21"/>
    </row>
    <row r="19" spans="1:8" ht="19.5">
      <c r="A19" s="18"/>
      <c r="B19" s="19"/>
      <c r="C19" s="21"/>
      <c r="D19" s="21"/>
      <c r="E19" s="21"/>
      <c r="F19" s="21"/>
      <c r="G19" s="21"/>
      <c r="H19" s="21"/>
    </row>
    <row r="20" spans="1:8" ht="20.25" thickBot="1">
      <c r="A20" s="18"/>
      <c r="B20" s="18"/>
      <c r="C20" s="21"/>
      <c r="D20" s="21"/>
      <c r="E20" s="21"/>
      <c r="F20" s="21"/>
      <c r="G20" s="21"/>
      <c r="H20" s="21"/>
    </row>
    <row r="21" spans="1:8" ht="21" thickBot="1" thickTop="1">
      <c r="A21" s="18"/>
      <c r="B21" s="22"/>
      <c r="C21" s="23">
        <f>SUM(C6:C20)</f>
        <v>0</v>
      </c>
      <c r="D21" s="24">
        <f>SUM(D6:D20)</f>
        <v>0</v>
      </c>
      <c r="E21" s="24">
        <f>SUM(E6:E20)</f>
        <v>0</v>
      </c>
      <c r="F21" s="25">
        <f>SUM(F6:F20)</f>
        <v>0</v>
      </c>
      <c r="G21" s="26">
        <f>SUM(G6:G20)</f>
        <v>0</v>
      </c>
      <c r="H21" s="27"/>
    </row>
    <row r="22" spans="1:8" ht="20.25" thickTop="1">
      <c r="A22" s="28"/>
      <c r="B22" s="28"/>
      <c r="C22" s="29"/>
      <c r="D22" s="29"/>
      <c r="E22" s="29"/>
      <c r="F22" s="29"/>
      <c r="G22" s="30"/>
      <c r="H22" s="29"/>
    </row>
    <row r="24" ht="19.5">
      <c r="A24" s="13" t="s">
        <v>463</v>
      </c>
    </row>
    <row r="25" ht="19.5">
      <c r="A25" s="13" t="s">
        <v>779</v>
      </c>
    </row>
    <row r="26" ht="19.5">
      <c r="A26" s="13" t="s">
        <v>464</v>
      </c>
    </row>
  </sheetData>
  <sheetProtection/>
  <printOptions/>
  <pageMargins left="0.51" right="0.21" top="0.91" bottom="0.65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17"/>
  <sheetViews>
    <sheetView view="pageBreakPreview" zoomScaleNormal="75" zoomScaleSheetLayoutView="100" zoomScalePageLayoutView="0" workbookViewId="0" topLeftCell="A1">
      <selection activeCell="B15" sqref="B15"/>
    </sheetView>
  </sheetViews>
  <sheetFormatPr defaultColWidth="9.140625" defaultRowHeight="21.75"/>
  <cols>
    <col min="1" max="1" width="5.57421875" style="63" customWidth="1"/>
    <col min="2" max="2" width="24.00390625" style="63" customWidth="1"/>
    <col min="3" max="3" width="13.00390625" style="63" customWidth="1"/>
    <col min="4" max="4" width="13.28125" style="63" customWidth="1"/>
    <col min="5" max="6" width="10.8515625" style="63" customWidth="1"/>
    <col min="7" max="7" width="10.421875" style="63" customWidth="1"/>
    <col min="8" max="8" width="44.7109375" style="63" customWidth="1"/>
    <col min="9" max="9" width="15.8515625" style="63" customWidth="1"/>
    <col min="10" max="10" width="16.140625" style="63" customWidth="1"/>
    <col min="11" max="11" width="15.140625" style="63" customWidth="1"/>
    <col min="12" max="12" width="12.57421875" style="63" customWidth="1"/>
    <col min="13" max="13" width="16.57421875" style="63" customWidth="1"/>
    <col min="14" max="16384" width="9.140625" style="63" customWidth="1"/>
  </cols>
  <sheetData>
    <row r="2" s="43" customFormat="1" ht="21">
      <c r="A2" s="43" t="s">
        <v>481</v>
      </c>
    </row>
    <row r="3" s="43" customFormat="1" ht="21">
      <c r="A3" s="43" t="s">
        <v>482</v>
      </c>
    </row>
    <row r="4" s="43" customFormat="1" ht="21.75" thickBot="1">
      <c r="A4" s="43" t="s">
        <v>483</v>
      </c>
    </row>
    <row r="5" spans="1:7" s="43" customFormat="1" ht="21.75" thickBot="1">
      <c r="A5" s="269" t="s">
        <v>836</v>
      </c>
      <c r="B5" s="269" t="s">
        <v>832</v>
      </c>
      <c r="C5" s="759" t="s">
        <v>378</v>
      </c>
      <c r="D5" s="760"/>
      <c r="E5" s="269" t="s">
        <v>835</v>
      </c>
      <c r="F5" s="269" t="s">
        <v>235</v>
      </c>
      <c r="G5" s="269" t="s">
        <v>295</v>
      </c>
    </row>
    <row r="6" spans="1:7" s="43" customFormat="1" ht="21.75" thickBot="1">
      <c r="A6" s="306" t="s">
        <v>837</v>
      </c>
      <c r="B6" s="761"/>
      <c r="C6" s="83" t="s">
        <v>833</v>
      </c>
      <c r="D6" s="83" t="s">
        <v>834</v>
      </c>
      <c r="E6" s="761"/>
      <c r="F6" s="761"/>
      <c r="G6" s="761"/>
    </row>
    <row r="7" spans="1:7" s="43" customFormat="1" ht="21">
      <c r="A7" s="333">
        <v>1</v>
      </c>
      <c r="B7" s="550" t="s">
        <v>479</v>
      </c>
      <c r="C7" s="468">
        <v>410000</v>
      </c>
      <c r="D7" s="762">
        <v>0</v>
      </c>
      <c r="E7" s="344">
        <v>0</v>
      </c>
      <c r="F7" s="468">
        <v>410000</v>
      </c>
      <c r="G7" s="343"/>
    </row>
    <row r="8" spans="1:7" s="43" customFormat="1" ht="21">
      <c r="A8" s="335"/>
      <c r="B8" s="550" t="s">
        <v>480</v>
      </c>
      <c r="C8" s="457"/>
      <c r="D8" s="457"/>
      <c r="E8" s="457"/>
      <c r="F8" s="457"/>
      <c r="G8" s="457"/>
    </row>
    <row r="9" spans="1:7" s="43" customFormat="1" ht="21.75" thickBot="1">
      <c r="A9" s="346"/>
      <c r="B9" s="346"/>
      <c r="C9" s="346"/>
      <c r="D9" s="347"/>
      <c r="E9" s="347"/>
      <c r="F9" s="347"/>
      <c r="G9" s="347"/>
    </row>
    <row r="10" spans="1:7" s="43" customFormat="1" ht="21.75" thickBot="1">
      <c r="A10" s="759"/>
      <c r="B10" s="763" t="s">
        <v>105</v>
      </c>
      <c r="C10" s="277">
        <f>SUM(C7:C9)</f>
        <v>410000</v>
      </c>
      <c r="D10" s="277">
        <f>SUM(D8:D9)</f>
        <v>0</v>
      </c>
      <c r="E10" s="307">
        <f>SUM(E8:E9)</f>
        <v>0</v>
      </c>
      <c r="F10" s="307">
        <f>SUM(F7:F9)</f>
        <v>410000</v>
      </c>
      <c r="G10" s="278"/>
    </row>
    <row r="11" spans="1:7" s="43" customFormat="1" ht="21">
      <c r="A11" s="42"/>
      <c r="B11" s="308"/>
      <c r="C11" s="279"/>
      <c r="D11" s="279"/>
      <c r="E11" s="309"/>
      <c r="F11" s="309"/>
      <c r="G11" s="42"/>
    </row>
    <row r="16" spans="1:6" ht="21">
      <c r="A16" s="63" t="s">
        <v>386</v>
      </c>
      <c r="C16" s="103"/>
      <c r="D16" s="103"/>
      <c r="E16" s="103"/>
      <c r="F16" s="103"/>
    </row>
    <row r="17" spans="3:6" ht="21">
      <c r="C17" s="103"/>
      <c r="D17" s="103"/>
      <c r="E17" s="103"/>
      <c r="F17" s="103"/>
    </row>
  </sheetData>
  <sheetProtection/>
  <printOptions/>
  <pageMargins left="1.01" right="0.75" top="0.89" bottom="0.58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B15" sqref="B15"/>
    </sheetView>
  </sheetViews>
  <sheetFormatPr defaultColWidth="9.140625" defaultRowHeight="21.75"/>
  <cols>
    <col min="1" max="1" width="6.8515625" style="43" customWidth="1"/>
    <col min="2" max="2" width="46.57421875" style="43" customWidth="1"/>
    <col min="3" max="3" width="17.28125" style="43" customWidth="1"/>
    <col min="4" max="4" width="17.7109375" style="43" customWidth="1"/>
    <col min="5" max="5" width="44.7109375" style="43" customWidth="1"/>
    <col min="6" max="6" width="15.8515625" style="43" customWidth="1"/>
    <col min="7" max="7" width="16.140625" style="43" customWidth="1"/>
    <col min="8" max="8" width="15.140625" style="43" customWidth="1"/>
    <col min="9" max="9" width="12.57421875" style="43" customWidth="1"/>
    <col min="10" max="10" width="16.57421875" style="43" customWidth="1"/>
    <col min="11" max="16384" width="9.140625" style="43" customWidth="1"/>
  </cols>
  <sheetData>
    <row r="1" spans="1:4" s="764" customFormat="1" ht="21">
      <c r="A1" s="43" t="s">
        <v>496</v>
      </c>
      <c r="B1" s="43"/>
      <c r="C1" s="43"/>
      <c r="D1" s="43"/>
    </row>
    <row r="2" spans="1:4" s="764" customFormat="1" ht="21">
      <c r="A2" s="43" t="s">
        <v>497</v>
      </c>
      <c r="B2" s="43"/>
      <c r="C2" s="43"/>
      <c r="D2" s="43"/>
    </row>
    <row r="3" spans="1:4" s="764" customFormat="1" ht="21.75" thickBot="1">
      <c r="A3" s="43" t="s">
        <v>219</v>
      </c>
      <c r="B3" s="43"/>
      <c r="C3" s="43"/>
      <c r="D3" s="43"/>
    </row>
    <row r="4" spans="1:4" ht="21">
      <c r="A4" s="269" t="s">
        <v>836</v>
      </c>
      <c r="B4" s="269" t="s">
        <v>832</v>
      </c>
      <c r="C4" s="269" t="s">
        <v>767</v>
      </c>
      <c r="D4" s="269" t="s">
        <v>295</v>
      </c>
    </row>
    <row r="5" spans="1:4" ht="21.75" thickBot="1">
      <c r="A5" s="306" t="s">
        <v>837</v>
      </c>
      <c r="B5" s="761"/>
      <c r="C5" s="761"/>
      <c r="D5" s="761"/>
    </row>
    <row r="6" spans="1:4" ht="21">
      <c r="A6" s="269">
        <v>1</v>
      </c>
      <c r="B6" s="765" t="s">
        <v>498</v>
      </c>
      <c r="C6" s="548">
        <v>892000</v>
      </c>
      <c r="D6" s="183"/>
    </row>
    <row r="7" spans="1:4" ht="21">
      <c r="A7" s="184"/>
      <c r="B7" s="185"/>
      <c r="C7" s="185"/>
      <c r="D7" s="185"/>
    </row>
    <row r="8" spans="1:4" ht="21">
      <c r="A8" s="184"/>
      <c r="B8" s="185"/>
      <c r="C8" s="186"/>
      <c r="D8" s="186"/>
    </row>
    <row r="9" spans="1:4" ht="21">
      <c r="A9" s="184"/>
      <c r="B9" s="185"/>
      <c r="C9" s="186"/>
      <c r="D9" s="186"/>
    </row>
    <row r="10" spans="1:4" s="764" customFormat="1" ht="21.75" thickBot="1">
      <c r="A10" s="761"/>
      <c r="B10" s="761"/>
      <c r="C10" s="271"/>
      <c r="D10" s="271"/>
    </row>
    <row r="11" spans="1:4" s="764" customFormat="1" ht="21.75" thickBot="1">
      <c r="A11" s="766"/>
      <c r="B11" s="763" t="s">
        <v>105</v>
      </c>
      <c r="C11" s="307">
        <f>+C6</f>
        <v>892000</v>
      </c>
      <c r="D11" s="767"/>
    </row>
    <row r="12" spans="1:4" s="764" customFormat="1" ht="21">
      <c r="A12" s="768"/>
      <c r="B12" s="769"/>
      <c r="C12" s="770"/>
      <c r="D12" s="768"/>
    </row>
    <row r="17" spans="1:3" ht="21">
      <c r="A17" s="43" t="s">
        <v>386</v>
      </c>
      <c r="C17" s="48"/>
    </row>
    <row r="18" ht="21">
      <c r="C18" s="48"/>
    </row>
  </sheetData>
  <printOptions/>
  <pageMargins left="1.19" right="0.51" top="1" bottom="1" header="0.5" footer="0.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0"/>
  <sheetViews>
    <sheetView zoomScale="75" zoomScaleNormal="75" zoomScalePageLayoutView="0" workbookViewId="0" topLeftCell="A1">
      <selection activeCell="J10" sqref="J10"/>
    </sheetView>
  </sheetViews>
  <sheetFormatPr defaultColWidth="9.140625" defaultRowHeight="21.75"/>
  <cols>
    <col min="1" max="1" width="9.140625" style="4" customWidth="1"/>
    <col min="2" max="2" width="23.7109375" style="4" customWidth="1"/>
    <col min="3" max="3" width="14.421875" style="10" customWidth="1"/>
    <col min="4" max="4" width="11.00390625" style="10" customWidth="1"/>
    <col min="5" max="5" width="12.57421875" style="10" customWidth="1"/>
    <col min="6" max="6" width="14.28125" style="10" customWidth="1"/>
    <col min="7" max="7" width="15.140625" style="4" customWidth="1"/>
    <col min="8" max="16384" width="9.140625" style="4" customWidth="1"/>
  </cols>
  <sheetData>
    <row r="1" spans="1:7" s="38" customFormat="1" ht="21">
      <c r="A1" s="4" t="s">
        <v>387</v>
      </c>
      <c r="B1" s="4"/>
      <c r="C1" s="10"/>
      <c r="D1" s="10"/>
      <c r="E1" s="10"/>
      <c r="F1" s="10"/>
      <c r="G1" s="4"/>
    </row>
    <row r="2" spans="1:7" s="38" customFormat="1" ht="21">
      <c r="A2" s="4" t="s">
        <v>388</v>
      </c>
      <c r="B2" s="4"/>
      <c r="C2" s="10"/>
      <c r="D2" s="10"/>
      <c r="E2" s="10"/>
      <c r="F2" s="10"/>
      <c r="G2" s="4"/>
    </row>
    <row r="3" spans="1:7" s="38" customFormat="1" ht="21">
      <c r="A3" s="4" t="s">
        <v>389</v>
      </c>
      <c r="B3" s="4"/>
      <c r="C3" s="10"/>
      <c r="D3" s="10"/>
      <c r="E3" s="10"/>
      <c r="F3" s="10"/>
      <c r="G3" s="4"/>
    </row>
    <row r="4" spans="1:7" s="38" customFormat="1" ht="21">
      <c r="A4" s="4" t="s">
        <v>745</v>
      </c>
      <c r="B4" s="4"/>
      <c r="C4" s="10"/>
      <c r="D4" s="10"/>
      <c r="E4" s="10"/>
      <c r="F4" s="10"/>
      <c r="G4" s="4"/>
    </row>
    <row r="5" spans="1:7" s="38" customFormat="1" ht="21">
      <c r="A5" s="4"/>
      <c r="B5" s="4"/>
      <c r="C5" s="10"/>
      <c r="D5" s="10"/>
      <c r="E5" s="10"/>
      <c r="F5" s="10"/>
      <c r="G5" s="4"/>
    </row>
    <row r="6" spans="1:7" s="44" customFormat="1" ht="21">
      <c r="A6" s="36" t="s">
        <v>836</v>
      </c>
      <c r="B6" s="36" t="s">
        <v>614</v>
      </c>
      <c r="C6" s="60" t="s">
        <v>615</v>
      </c>
      <c r="D6" s="60" t="s">
        <v>833</v>
      </c>
      <c r="E6" s="60" t="s">
        <v>835</v>
      </c>
      <c r="F6" s="60" t="s">
        <v>235</v>
      </c>
      <c r="G6" s="36" t="s">
        <v>295</v>
      </c>
    </row>
    <row r="7" spans="1:7" s="44" customFormat="1" ht="21">
      <c r="A7" s="11"/>
      <c r="B7" s="11"/>
      <c r="C7" s="47" t="s">
        <v>616</v>
      </c>
      <c r="D7" s="47" t="s">
        <v>767</v>
      </c>
      <c r="E7" s="47" t="s">
        <v>767</v>
      </c>
      <c r="F7" s="47" t="s">
        <v>767</v>
      </c>
      <c r="G7" s="11"/>
    </row>
    <row r="8" spans="1:7" s="38" customFormat="1" ht="21">
      <c r="A8" s="49"/>
      <c r="B8" s="50" t="s">
        <v>456</v>
      </c>
      <c r="C8" s="51"/>
      <c r="D8" s="51"/>
      <c r="E8" s="51"/>
      <c r="F8" s="51"/>
      <c r="G8" s="50"/>
    </row>
    <row r="9" spans="1:7" s="38" customFormat="1" ht="21">
      <c r="A9" s="52">
        <v>1</v>
      </c>
      <c r="B9" s="53" t="s">
        <v>264</v>
      </c>
      <c r="C9" s="54">
        <v>0</v>
      </c>
      <c r="D9" s="54">
        <v>0</v>
      </c>
      <c r="E9" s="54">
        <v>0</v>
      </c>
      <c r="F9" s="54">
        <v>0</v>
      </c>
      <c r="G9" s="53"/>
    </row>
    <row r="10" spans="1:7" s="38" customFormat="1" ht="21">
      <c r="A10" s="52"/>
      <c r="B10" s="53"/>
      <c r="C10" s="54"/>
      <c r="D10" s="54"/>
      <c r="E10" s="54"/>
      <c r="F10" s="54"/>
      <c r="G10" s="53"/>
    </row>
    <row r="11" spans="1:7" s="38" customFormat="1" ht="21">
      <c r="A11" s="52"/>
      <c r="B11" s="53"/>
      <c r="C11" s="54"/>
      <c r="D11" s="54"/>
      <c r="E11" s="54"/>
      <c r="F11" s="54"/>
      <c r="G11" s="61"/>
    </row>
    <row r="12" spans="1:7" s="38" customFormat="1" ht="21">
      <c r="A12" s="52"/>
      <c r="B12" s="53"/>
      <c r="C12" s="54"/>
      <c r="D12" s="54"/>
      <c r="E12" s="54"/>
      <c r="F12" s="54"/>
      <c r="G12" s="53"/>
    </row>
    <row r="13" spans="1:7" s="38" customFormat="1" ht="21">
      <c r="A13" s="52"/>
      <c r="B13" s="53"/>
      <c r="C13" s="54"/>
      <c r="D13" s="54"/>
      <c r="E13" s="54"/>
      <c r="F13" s="54"/>
      <c r="G13" s="53"/>
    </row>
    <row r="14" spans="1:7" s="38" customFormat="1" ht="21">
      <c r="A14" s="55"/>
      <c r="B14" s="56"/>
      <c r="C14" s="57"/>
      <c r="D14" s="57"/>
      <c r="E14" s="57"/>
      <c r="F14" s="57"/>
      <c r="G14" s="56"/>
    </row>
    <row r="15" spans="1:7" s="38" customFormat="1" ht="21">
      <c r="A15" s="58"/>
      <c r="B15" s="37" t="s">
        <v>105</v>
      </c>
      <c r="C15" s="9">
        <f>SUM(C9:C14)</f>
        <v>0</v>
      </c>
      <c r="D15" s="9">
        <f>SUM(D9:D14)</f>
        <v>0</v>
      </c>
      <c r="E15" s="9">
        <f>SUM(E9:E14)</f>
        <v>0</v>
      </c>
      <c r="F15" s="9">
        <f>SUM(F9:F14)</f>
        <v>0</v>
      </c>
      <c r="G15" s="62"/>
    </row>
    <row r="16" spans="1:7" s="38" customFormat="1" ht="21">
      <c r="A16" s="6"/>
      <c r="B16" s="12"/>
      <c r="C16" s="8"/>
      <c r="D16" s="8"/>
      <c r="E16" s="8"/>
      <c r="F16" s="8"/>
      <c r="G16" s="35"/>
    </row>
    <row r="17" spans="1:7" s="38" customFormat="1" ht="21">
      <c r="A17" s="6"/>
      <c r="B17" s="12"/>
      <c r="C17" s="8"/>
      <c r="D17" s="8"/>
      <c r="E17" s="8"/>
      <c r="F17" s="8"/>
      <c r="G17" s="7"/>
    </row>
    <row r="18" spans="1:7" s="39" customFormat="1" ht="18">
      <c r="A18" s="3" t="s">
        <v>390</v>
      </c>
      <c r="B18" s="3"/>
      <c r="C18" s="3"/>
      <c r="D18" s="3"/>
      <c r="E18" s="3"/>
      <c r="F18" s="3"/>
      <c r="G18" s="3"/>
    </row>
    <row r="19" spans="1:7" s="39" customFormat="1" ht="18">
      <c r="A19" s="3" t="s">
        <v>788</v>
      </c>
      <c r="B19" s="3"/>
      <c r="C19" s="3"/>
      <c r="D19" s="3"/>
      <c r="E19" s="3"/>
      <c r="F19" s="3"/>
      <c r="G19" s="3"/>
    </row>
    <row r="20" spans="1:7" s="39" customFormat="1" ht="18">
      <c r="A20" s="3" t="s">
        <v>789</v>
      </c>
      <c r="B20" s="3"/>
      <c r="C20" s="3"/>
      <c r="D20" s="3"/>
      <c r="E20" s="3"/>
      <c r="F20" s="3"/>
      <c r="G20" s="3"/>
    </row>
  </sheetData>
  <sheetProtection/>
  <printOptions/>
  <pageMargins left="0.79" right="0.24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C17" sqref="C17"/>
    </sheetView>
  </sheetViews>
  <sheetFormatPr defaultColWidth="9.140625" defaultRowHeight="21.75"/>
  <cols>
    <col min="1" max="1" width="55.57421875" style="102" customWidth="1"/>
    <col min="2" max="2" width="16.140625" style="102" customWidth="1"/>
    <col min="3" max="3" width="16.28125" style="102" customWidth="1"/>
    <col min="4" max="4" width="17.8515625" style="101" customWidth="1"/>
    <col min="5" max="16384" width="9.140625" style="102" customWidth="1"/>
  </cols>
  <sheetData>
    <row r="2" spans="1:3" ht="23.25">
      <c r="A2" s="162" t="s">
        <v>850</v>
      </c>
      <c r="B2" s="101"/>
      <c r="C2" s="101"/>
    </row>
    <row r="3" spans="1:3" ht="23.25">
      <c r="A3" s="162" t="s">
        <v>797</v>
      </c>
      <c r="B3" s="101"/>
      <c r="C3" s="101"/>
    </row>
    <row r="4" spans="1:3" ht="23.25">
      <c r="A4" s="162" t="s">
        <v>229</v>
      </c>
      <c r="B4" s="101"/>
      <c r="C4" s="101"/>
    </row>
    <row r="5" spans="1:3" ht="23.25">
      <c r="A5" s="101" t="s">
        <v>230</v>
      </c>
      <c r="B5" s="556"/>
      <c r="C5" s="556">
        <v>16917975.71</v>
      </c>
    </row>
    <row r="6" spans="1:4" ht="23.25">
      <c r="A6" s="557" t="s">
        <v>211</v>
      </c>
      <c r="B6" s="556">
        <v>2107299.91</v>
      </c>
      <c r="C6" s="556"/>
      <c r="D6" s="163"/>
    </row>
    <row r="7" spans="1:4" ht="23.25">
      <c r="A7" s="557" t="s">
        <v>212</v>
      </c>
      <c r="B7" s="556">
        <v>526824.98</v>
      </c>
      <c r="C7" s="556"/>
      <c r="D7" s="163"/>
    </row>
    <row r="8" spans="1:4" ht="23.25">
      <c r="A8" s="555" t="s">
        <v>231</v>
      </c>
      <c r="B8" s="556"/>
      <c r="C8" s="556"/>
      <c r="D8" s="163"/>
    </row>
    <row r="9" spans="1:4" ht="23.25">
      <c r="A9" s="557" t="s">
        <v>213</v>
      </c>
      <c r="B9" s="556">
        <v>1580474.93</v>
      </c>
      <c r="C9" s="556"/>
      <c r="D9" s="163"/>
    </row>
    <row r="10" spans="1:4" ht="23.25">
      <c r="A10" s="557" t="s">
        <v>214</v>
      </c>
      <c r="B10" s="556"/>
      <c r="C10" s="556"/>
      <c r="D10" s="163"/>
    </row>
    <row r="11" spans="1:4" ht="23.25">
      <c r="A11" s="555" t="s">
        <v>232</v>
      </c>
      <c r="B11" s="556">
        <v>696800</v>
      </c>
      <c r="C11" s="556"/>
      <c r="D11" s="163"/>
    </row>
    <row r="12" spans="1:4" ht="23.25">
      <c r="A12" s="557" t="s">
        <v>215</v>
      </c>
      <c r="B12" s="556">
        <v>413896</v>
      </c>
      <c r="C12" s="556"/>
      <c r="D12" s="163"/>
    </row>
    <row r="13" spans="1:3" ht="24" thickBot="1">
      <c r="A13" s="555" t="s">
        <v>240</v>
      </c>
      <c r="B13" s="558">
        <v>1863378.93</v>
      </c>
      <c r="C13" s="558">
        <v>1863378.93</v>
      </c>
    </row>
    <row r="14" spans="1:3" ht="24" thickBot="1">
      <c r="A14" s="555"/>
      <c r="B14" s="556"/>
      <c r="C14" s="586">
        <f>+C5+C13</f>
        <v>18781354.64</v>
      </c>
    </row>
    <row r="15" spans="1:4" ht="24" thickTop="1">
      <c r="A15" s="147"/>
      <c r="B15" s="147"/>
      <c r="C15" s="147"/>
      <c r="D15" s="101" t="s">
        <v>418</v>
      </c>
    </row>
    <row r="16" spans="1:3" ht="23.25">
      <c r="A16" s="147"/>
      <c r="B16" s="147"/>
      <c r="C16" s="147"/>
    </row>
  </sheetData>
  <sheetProtection/>
  <printOptions/>
  <pageMargins left="1.03" right="0.3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SheetLayoutView="100" zoomScalePageLayoutView="0" workbookViewId="0" topLeftCell="A1">
      <selection activeCell="C18" sqref="C18"/>
    </sheetView>
  </sheetViews>
  <sheetFormatPr defaultColWidth="9.140625" defaultRowHeight="21.75"/>
  <cols>
    <col min="1" max="1" width="50.8515625" style="43" customWidth="1"/>
    <col min="2" max="2" width="11.8515625" style="43" customWidth="1"/>
    <col min="3" max="3" width="12.140625" style="43" customWidth="1"/>
    <col min="4" max="4" width="15.7109375" style="43" customWidth="1"/>
    <col min="5" max="16384" width="9.140625" style="490" customWidth="1"/>
  </cols>
  <sheetData>
    <row r="1" spans="1:7" s="63" customFormat="1" ht="21">
      <c r="A1" s="470" t="s">
        <v>24</v>
      </c>
      <c r="B1" s="471"/>
      <c r="C1" s="72"/>
      <c r="D1" s="72"/>
      <c r="E1" s="72"/>
      <c r="F1" s="72"/>
      <c r="G1" s="72"/>
    </row>
    <row r="2" spans="1:7" s="63" customFormat="1" ht="21">
      <c r="A2" s="470" t="s">
        <v>16</v>
      </c>
      <c r="B2" s="471"/>
      <c r="C2" s="72"/>
      <c r="D2" s="72"/>
      <c r="E2" s="72"/>
      <c r="F2" s="72"/>
      <c r="G2" s="72"/>
    </row>
    <row r="3" spans="1:4" s="63" customFormat="1" ht="21">
      <c r="A3" s="472" t="s">
        <v>766</v>
      </c>
      <c r="B3" s="472" t="s">
        <v>767</v>
      </c>
      <c r="C3" s="473" t="s">
        <v>17</v>
      </c>
      <c r="D3" s="473" t="s">
        <v>18</v>
      </c>
    </row>
    <row r="4" spans="1:4" s="63" customFormat="1" ht="21">
      <c r="A4" s="474"/>
      <c r="B4" s="474"/>
      <c r="C4" s="475"/>
      <c r="D4" s="660" t="s">
        <v>20</v>
      </c>
    </row>
    <row r="5" spans="1:4" s="43" customFormat="1" ht="21">
      <c r="A5" s="476"/>
      <c r="B5" s="476"/>
      <c r="C5" s="477"/>
      <c r="D5" s="477"/>
    </row>
    <row r="6" spans="1:4" s="43" customFormat="1" ht="21">
      <c r="A6" s="478" t="s">
        <v>774</v>
      </c>
      <c r="B6" s="479">
        <v>696800</v>
      </c>
      <c r="C6" s="479">
        <v>0</v>
      </c>
      <c r="D6" s="479">
        <v>696800</v>
      </c>
    </row>
    <row r="7" spans="1:4" s="43" customFormat="1" ht="21">
      <c r="A7" s="478" t="s">
        <v>21</v>
      </c>
      <c r="B7" s="479"/>
      <c r="C7" s="479"/>
      <c r="D7" s="480"/>
    </row>
    <row r="8" spans="1:4" s="42" customFormat="1" ht="21">
      <c r="A8" s="481"/>
      <c r="B8" s="482"/>
      <c r="C8" s="482"/>
      <c r="D8" s="483"/>
    </row>
    <row r="9" spans="1:4" s="43" customFormat="1" ht="21">
      <c r="A9" s="484" t="s">
        <v>57</v>
      </c>
      <c r="B9" s="485">
        <f>+B6</f>
        <v>696800</v>
      </c>
      <c r="C9" s="485">
        <f>SUM(C6:C8)</f>
        <v>0</v>
      </c>
      <c r="D9" s="486">
        <f>SUM(D6:D8)</f>
        <v>696800</v>
      </c>
    </row>
    <row r="10" spans="1:2" s="43" customFormat="1" ht="21">
      <c r="A10" s="487"/>
      <c r="B10" s="488"/>
    </row>
    <row r="11" spans="1:2" s="43" customFormat="1" ht="21">
      <c r="A11" s="487"/>
      <c r="B11" s="488"/>
    </row>
    <row r="12" spans="1:2" s="43" customFormat="1" ht="21">
      <c r="A12" s="487"/>
      <c r="B12" s="488"/>
    </row>
    <row r="13" spans="1:7" s="63" customFormat="1" ht="21">
      <c r="A13" s="470" t="s">
        <v>25</v>
      </c>
      <c r="B13" s="471"/>
      <c r="C13" s="72"/>
      <c r="D13" s="72"/>
      <c r="E13" s="72"/>
      <c r="F13" s="72"/>
      <c r="G13" s="72"/>
    </row>
    <row r="14" spans="1:7" s="63" customFormat="1" ht="21">
      <c r="A14" s="470" t="s">
        <v>16</v>
      </c>
      <c r="B14" s="471"/>
      <c r="C14" s="72"/>
      <c r="D14" s="72"/>
      <c r="E14" s="72"/>
      <c r="F14" s="72"/>
      <c r="G14" s="72"/>
    </row>
    <row r="15" spans="1:4" s="489" customFormat="1" ht="21">
      <c r="A15" s="472" t="s">
        <v>766</v>
      </c>
      <c r="B15" s="472" t="s">
        <v>767</v>
      </c>
      <c r="C15" s="473" t="s">
        <v>17</v>
      </c>
      <c r="D15" s="473" t="s">
        <v>18</v>
      </c>
    </row>
    <row r="16" spans="1:4" s="489" customFormat="1" ht="21">
      <c r="A16" s="474"/>
      <c r="B16" s="474"/>
      <c r="C16" s="475" t="s">
        <v>19</v>
      </c>
      <c r="D16" s="660" t="s">
        <v>535</v>
      </c>
    </row>
    <row r="17" spans="1:4" ht="21">
      <c r="A17" s="476"/>
      <c r="B17" s="476"/>
      <c r="C17" s="477"/>
      <c r="D17" s="477"/>
    </row>
    <row r="18" spans="1:4" ht="21">
      <c r="A18" s="478" t="s">
        <v>774</v>
      </c>
      <c r="B18" s="479">
        <v>892000</v>
      </c>
      <c r="C18" s="479">
        <v>0</v>
      </c>
      <c r="D18" s="479">
        <v>892000</v>
      </c>
    </row>
    <row r="19" spans="1:4" ht="21">
      <c r="A19" s="478" t="s">
        <v>534</v>
      </c>
      <c r="B19" s="479"/>
      <c r="C19" s="479"/>
      <c r="D19" s="480"/>
    </row>
    <row r="20" spans="1:4" ht="21">
      <c r="A20" s="481"/>
      <c r="B20" s="482"/>
      <c r="C20" s="482"/>
      <c r="D20" s="483"/>
    </row>
    <row r="21" spans="1:4" ht="21">
      <c r="A21" s="484" t="s">
        <v>57</v>
      </c>
      <c r="B21" s="485">
        <f>+B18</f>
        <v>892000</v>
      </c>
      <c r="C21" s="485">
        <f>SUM(C18:C20)</f>
        <v>0</v>
      </c>
      <c r="D21" s="486">
        <f>SUM(D18:D20)</f>
        <v>892000</v>
      </c>
    </row>
  </sheetData>
  <sheetProtection/>
  <printOptions/>
  <pageMargins left="0.75" right="0.75" top="1" bottom="0.95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H1">
      <selection activeCell="J11" sqref="J11"/>
    </sheetView>
  </sheetViews>
  <sheetFormatPr defaultColWidth="9.140625" defaultRowHeight="21.75"/>
  <cols>
    <col min="1" max="1" width="10.57421875" style="43" customWidth="1"/>
    <col min="2" max="2" width="32.421875" style="43" customWidth="1"/>
    <col min="3" max="3" width="12.7109375" style="43" customWidth="1"/>
    <col min="4" max="4" width="12.00390625" style="43" customWidth="1"/>
    <col min="5" max="5" width="12.421875" style="43" customWidth="1"/>
    <col min="6" max="6" width="12.7109375" style="43" customWidth="1"/>
    <col min="7" max="7" width="12.140625" style="43" customWidth="1"/>
    <col min="8" max="8" width="10.57421875" style="43" customWidth="1"/>
    <col min="9" max="9" width="35.00390625" style="43" customWidth="1"/>
    <col min="10" max="10" width="18.140625" style="42" customWidth="1"/>
    <col min="11" max="24" width="9.140625" style="42" customWidth="1"/>
    <col min="25" max="16384" width="9.140625" style="43" customWidth="1"/>
  </cols>
  <sheetData>
    <row r="1" spans="1:24" s="764" customFormat="1" ht="21">
      <c r="A1" s="43" t="s">
        <v>851</v>
      </c>
      <c r="B1" s="43"/>
      <c r="C1" s="43"/>
      <c r="D1" s="43"/>
      <c r="E1" s="43"/>
      <c r="F1" s="43"/>
      <c r="G1" s="43"/>
      <c r="H1" s="43"/>
      <c r="I1" s="43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</row>
    <row r="2" spans="1:24" s="764" customFormat="1" ht="21">
      <c r="A2" s="43" t="s">
        <v>778</v>
      </c>
      <c r="B2" s="43"/>
      <c r="C2" s="43"/>
      <c r="D2" s="43"/>
      <c r="E2" s="43"/>
      <c r="F2" s="43"/>
      <c r="G2" s="43"/>
      <c r="H2" s="43"/>
      <c r="I2" s="43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</row>
    <row r="3" spans="1:24" s="764" customFormat="1" ht="21.75" thickBot="1">
      <c r="A3" s="43" t="s">
        <v>233</v>
      </c>
      <c r="B3" s="43"/>
      <c r="C3" s="43"/>
      <c r="D3" s="43"/>
      <c r="E3" s="43"/>
      <c r="F3" s="43"/>
      <c r="G3" s="43"/>
      <c r="H3" s="43"/>
      <c r="I3" s="43"/>
      <c r="J3" s="768"/>
      <c r="K3" s="768"/>
      <c r="L3" s="768"/>
      <c r="M3" s="768"/>
      <c r="N3" s="768"/>
      <c r="O3" s="768"/>
      <c r="P3" s="768"/>
      <c r="Q3" s="768"/>
      <c r="R3" s="768"/>
      <c r="S3" s="768"/>
      <c r="T3" s="768"/>
      <c r="U3" s="768"/>
      <c r="V3" s="768"/>
      <c r="W3" s="768"/>
      <c r="X3" s="768"/>
    </row>
    <row r="4" spans="1:24" s="314" customFormat="1" ht="21">
      <c r="A4" s="280" t="s">
        <v>693</v>
      </c>
      <c r="B4" s="280" t="s">
        <v>832</v>
      </c>
      <c r="C4" s="884" t="s">
        <v>887</v>
      </c>
      <c r="D4" s="884"/>
      <c r="E4" s="280" t="s">
        <v>833</v>
      </c>
      <c r="F4" s="280" t="s">
        <v>835</v>
      </c>
      <c r="G4" s="280" t="s">
        <v>845</v>
      </c>
      <c r="H4" s="280" t="s">
        <v>888</v>
      </c>
      <c r="I4" s="280" t="s">
        <v>295</v>
      </c>
      <c r="J4" s="885"/>
      <c r="K4" s="885"/>
      <c r="L4" s="885"/>
      <c r="M4" s="885"/>
      <c r="N4" s="885"/>
      <c r="O4" s="885"/>
      <c r="P4" s="885"/>
      <c r="Q4" s="885"/>
      <c r="R4" s="885"/>
      <c r="S4" s="885"/>
      <c r="T4" s="885"/>
      <c r="U4" s="885"/>
      <c r="V4" s="885"/>
      <c r="W4" s="885"/>
      <c r="X4" s="885"/>
    </row>
    <row r="5" spans="1:24" s="395" customFormat="1" ht="21.75" thickBot="1">
      <c r="A5" s="886" t="s">
        <v>694</v>
      </c>
      <c r="B5" s="886"/>
      <c r="C5" s="863" t="s">
        <v>843</v>
      </c>
      <c r="D5" s="863" t="s">
        <v>844</v>
      </c>
      <c r="E5" s="886"/>
      <c r="F5" s="886"/>
      <c r="G5" s="886" t="s">
        <v>846</v>
      </c>
      <c r="H5" s="886" t="s">
        <v>889</v>
      </c>
      <c r="I5" s="886"/>
      <c r="J5" s="885"/>
      <c r="K5" s="885"/>
      <c r="L5" s="885"/>
      <c r="M5" s="885"/>
      <c r="N5" s="885"/>
      <c r="O5" s="885"/>
      <c r="P5" s="885"/>
      <c r="Q5" s="885"/>
      <c r="R5" s="885"/>
      <c r="S5" s="885"/>
      <c r="T5" s="885"/>
      <c r="U5" s="885"/>
      <c r="V5" s="885"/>
      <c r="W5" s="885"/>
      <c r="X5" s="885"/>
    </row>
    <row r="6" spans="1:9" s="885" customFormat="1" ht="21">
      <c r="A6" s="887"/>
      <c r="B6" s="883" t="s">
        <v>692</v>
      </c>
      <c r="C6" s="887"/>
      <c r="D6" s="887"/>
      <c r="E6" s="887"/>
      <c r="F6" s="887"/>
      <c r="G6" s="887"/>
      <c r="H6" s="890"/>
      <c r="I6" s="887"/>
    </row>
    <row r="7" spans="1:9" s="443" customFormat="1" ht="21">
      <c r="A7" s="882" t="s">
        <v>486</v>
      </c>
      <c r="B7" s="560" t="s">
        <v>484</v>
      </c>
      <c r="C7" s="561">
        <v>168502</v>
      </c>
      <c r="D7" s="330">
        <v>0</v>
      </c>
      <c r="E7" s="330">
        <v>0</v>
      </c>
      <c r="F7" s="330">
        <v>168502</v>
      </c>
      <c r="G7" s="330"/>
      <c r="H7" s="891"/>
      <c r="I7" s="892" t="s">
        <v>545</v>
      </c>
    </row>
    <row r="8" spans="1:9" s="443" customFormat="1" ht="21">
      <c r="A8" s="882"/>
      <c r="B8" s="560"/>
      <c r="C8" s="561"/>
      <c r="D8" s="330"/>
      <c r="E8" s="330"/>
      <c r="F8" s="330"/>
      <c r="G8" s="330"/>
      <c r="H8" s="891"/>
      <c r="I8" s="559" t="s">
        <v>546</v>
      </c>
    </row>
    <row r="9" spans="1:24" s="764" customFormat="1" ht="21">
      <c r="A9" s="882"/>
      <c r="B9" s="560"/>
      <c r="C9" s="561"/>
      <c r="D9" s="330"/>
      <c r="E9" s="330"/>
      <c r="F9" s="330"/>
      <c r="G9" s="330"/>
      <c r="H9" s="891"/>
      <c r="I9" s="892" t="s">
        <v>376</v>
      </c>
      <c r="J9" s="768"/>
      <c r="K9" s="768"/>
      <c r="L9" s="768"/>
      <c r="M9" s="768"/>
      <c r="N9" s="768"/>
      <c r="O9" s="768"/>
      <c r="P9" s="768"/>
      <c r="Q9" s="768"/>
      <c r="R9" s="768"/>
      <c r="S9" s="768"/>
      <c r="T9" s="768"/>
      <c r="U9" s="768"/>
      <c r="V9" s="768"/>
      <c r="W9" s="768"/>
      <c r="X9" s="768"/>
    </row>
    <row r="10" spans="1:24" s="764" customFormat="1" ht="21">
      <c r="A10" s="882"/>
      <c r="B10" s="560"/>
      <c r="C10" s="561"/>
      <c r="D10" s="330"/>
      <c r="E10" s="330"/>
      <c r="F10" s="330"/>
      <c r="G10" s="330"/>
      <c r="H10" s="891"/>
      <c r="I10" s="330" t="s">
        <v>652</v>
      </c>
      <c r="J10" s="768"/>
      <c r="K10" s="768"/>
      <c r="L10" s="768"/>
      <c r="M10" s="768"/>
      <c r="N10" s="768"/>
      <c r="O10" s="768"/>
      <c r="P10" s="768"/>
      <c r="Q10" s="768"/>
      <c r="R10" s="768"/>
      <c r="S10" s="768"/>
      <c r="T10" s="768"/>
      <c r="U10" s="768"/>
      <c r="V10" s="768"/>
      <c r="W10" s="768"/>
      <c r="X10" s="768"/>
    </row>
    <row r="11" spans="1:24" s="764" customFormat="1" ht="21">
      <c r="A11" s="882"/>
      <c r="B11" s="560"/>
      <c r="C11" s="561"/>
      <c r="D11" s="330"/>
      <c r="E11" s="330"/>
      <c r="F11" s="330"/>
      <c r="G11" s="330"/>
      <c r="H11" s="891"/>
      <c r="I11" s="559" t="s">
        <v>653</v>
      </c>
      <c r="J11" s="768"/>
      <c r="K11" s="768"/>
      <c r="L11" s="768"/>
      <c r="M11" s="768"/>
      <c r="N11" s="768"/>
      <c r="O11" s="768"/>
      <c r="P11" s="768"/>
      <c r="Q11" s="768"/>
      <c r="R11" s="768"/>
      <c r="S11" s="768"/>
      <c r="T11" s="768"/>
      <c r="U11" s="768"/>
      <c r="V11" s="768"/>
      <c r="W11" s="768"/>
      <c r="X11" s="768"/>
    </row>
    <row r="12" spans="1:24" s="764" customFormat="1" ht="21">
      <c r="A12" s="882"/>
      <c r="B12" s="560"/>
      <c r="C12" s="561"/>
      <c r="D12" s="330"/>
      <c r="E12" s="330"/>
      <c r="F12" s="330"/>
      <c r="G12" s="330"/>
      <c r="H12" s="891"/>
      <c r="I12" s="559" t="s">
        <v>650</v>
      </c>
      <c r="J12" s="768"/>
      <c r="K12" s="768"/>
      <c r="L12" s="768"/>
      <c r="M12" s="768"/>
      <c r="N12" s="768"/>
      <c r="O12" s="768"/>
      <c r="P12" s="768"/>
      <c r="Q12" s="768"/>
      <c r="R12" s="768"/>
      <c r="S12" s="768"/>
      <c r="T12" s="768"/>
      <c r="U12" s="768"/>
      <c r="V12" s="768"/>
      <c r="W12" s="768"/>
      <c r="X12" s="768"/>
    </row>
    <row r="13" spans="1:24" s="764" customFormat="1" ht="21">
      <c r="A13" s="882"/>
      <c r="B13" s="560"/>
      <c r="C13" s="561"/>
      <c r="D13" s="330"/>
      <c r="E13" s="330"/>
      <c r="F13" s="330"/>
      <c r="G13" s="330"/>
      <c r="H13" s="891"/>
      <c r="I13" s="559" t="s">
        <v>651</v>
      </c>
      <c r="J13" s="768"/>
      <c r="K13" s="768"/>
      <c r="L13" s="768"/>
      <c r="M13" s="768"/>
      <c r="N13" s="768"/>
      <c r="O13" s="768"/>
      <c r="P13" s="768"/>
      <c r="Q13" s="768"/>
      <c r="R13" s="768"/>
      <c r="S13" s="768"/>
      <c r="T13" s="768"/>
      <c r="U13" s="768"/>
      <c r="V13" s="768"/>
      <c r="W13" s="768"/>
      <c r="X13" s="768"/>
    </row>
    <row r="14" spans="1:24" s="764" customFormat="1" ht="21">
      <c r="A14" s="882"/>
      <c r="B14" s="560"/>
      <c r="C14" s="561"/>
      <c r="D14" s="330"/>
      <c r="E14" s="330"/>
      <c r="F14" s="330"/>
      <c r="G14" s="330"/>
      <c r="H14" s="891"/>
      <c r="I14" s="892"/>
      <c r="J14" s="768"/>
      <c r="K14" s="768"/>
      <c r="L14" s="768"/>
      <c r="M14" s="768"/>
      <c r="N14" s="768"/>
      <c r="O14" s="768"/>
      <c r="P14" s="768"/>
      <c r="Q14" s="768"/>
      <c r="R14" s="768"/>
      <c r="S14" s="768"/>
      <c r="T14" s="768"/>
      <c r="U14" s="768"/>
      <c r="V14" s="768"/>
      <c r="W14" s="768"/>
      <c r="X14" s="768"/>
    </row>
    <row r="15" spans="1:24" s="764" customFormat="1" ht="21">
      <c r="A15" s="882" t="s">
        <v>777</v>
      </c>
      <c r="B15" s="560" t="s">
        <v>484</v>
      </c>
      <c r="C15" s="561">
        <v>2419</v>
      </c>
      <c r="D15" s="330">
        <v>0</v>
      </c>
      <c r="E15" s="330">
        <v>0</v>
      </c>
      <c r="F15" s="330">
        <v>2419</v>
      </c>
      <c r="G15" s="330"/>
      <c r="H15" s="891"/>
      <c r="I15" s="330" t="s">
        <v>654</v>
      </c>
      <c r="J15" s="768"/>
      <c r="K15" s="768"/>
      <c r="L15" s="768"/>
      <c r="M15" s="768"/>
      <c r="N15" s="768"/>
      <c r="O15" s="768"/>
      <c r="P15" s="768"/>
      <c r="Q15" s="768"/>
      <c r="R15" s="768"/>
      <c r="S15" s="768"/>
      <c r="T15" s="768"/>
      <c r="U15" s="768"/>
      <c r="V15" s="768"/>
      <c r="W15" s="768"/>
      <c r="X15" s="768"/>
    </row>
    <row r="16" spans="1:9" s="443" customFormat="1" ht="21">
      <c r="A16" s="882"/>
      <c r="B16" s="560"/>
      <c r="C16" s="561"/>
      <c r="D16" s="330"/>
      <c r="E16" s="330"/>
      <c r="F16" s="330"/>
      <c r="G16" s="330"/>
      <c r="H16" s="891"/>
      <c r="I16" s="559" t="s">
        <v>655</v>
      </c>
    </row>
    <row r="17" spans="1:9" s="443" customFormat="1" ht="21">
      <c r="A17" s="882"/>
      <c r="B17" s="560"/>
      <c r="C17" s="561"/>
      <c r="D17" s="330"/>
      <c r="E17" s="330"/>
      <c r="F17" s="330"/>
      <c r="G17" s="330"/>
      <c r="H17" s="891"/>
      <c r="I17" s="559" t="s">
        <v>650</v>
      </c>
    </row>
    <row r="18" spans="1:9" s="443" customFormat="1" ht="21">
      <c r="A18" s="882"/>
      <c r="B18" s="560"/>
      <c r="C18" s="561"/>
      <c r="D18" s="330"/>
      <c r="E18" s="330"/>
      <c r="F18" s="330"/>
      <c r="G18" s="330"/>
      <c r="H18" s="891"/>
      <c r="I18" s="559" t="s">
        <v>651</v>
      </c>
    </row>
    <row r="19" spans="1:9" s="443" customFormat="1" ht="21">
      <c r="A19" s="882"/>
      <c r="B19" s="560"/>
      <c r="C19" s="561"/>
      <c r="D19" s="330"/>
      <c r="E19" s="330"/>
      <c r="F19" s="330"/>
      <c r="G19" s="330"/>
      <c r="H19" s="891"/>
      <c r="I19" s="559"/>
    </row>
    <row r="20" spans="1:9" s="443" customFormat="1" ht="21">
      <c r="A20" s="882" t="s">
        <v>374</v>
      </c>
      <c r="B20" s="560" t="s">
        <v>485</v>
      </c>
      <c r="C20" s="561">
        <v>220766</v>
      </c>
      <c r="D20" s="330">
        <v>0</v>
      </c>
      <c r="E20" s="330">
        <v>0</v>
      </c>
      <c r="F20" s="561">
        <v>220766</v>
      </c>
      <c r="G20" s="330"/>
      <c r="H20" s="891"/>
      <c r="I20" s="892" t="s">
        <v>545</v>
      </c>
    </row>
    <row r="21" spans="1:9" s="443" customFormat="1" ht="21">
      <c r="A21" s="882" t="s">
        <v>373</v>
      </c>
      <c r="B21" s="560" t="s">
        <v>485</v>
      </c>
      <c r="C21" s="561">
        <v>22209</v>
      </c>
      <c r="D21" s="330">
        <v>0</v>
      </c>
      <c r="E21" s="330">
        <v>0</v>
      </c>
      <c r="F21" s="561">
        <v>22209</v>
      </c>
      <c r="G21" s="330"/>
      <c r="H21" s="891"/>
      <c r="I21" s="559" t="s">
        <v>546</v>
      </c>
    </row>
    <row r="22" spans="1:24" ht="21">
      <c r="A22" s="882"/>
      <c r="B22" s="560"/>
      <c r="C22" s="561"/>
      <c r="D22" s="330"/>
      <c r="E22" s="330"/>
      <c r="F22" s="330"/>
      <c r="G22" s="330"/>
      <c r="H22" s="891"/>
      <c r="I22" s="892" t="s">
        <v>375</v>
      </c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</row>
    <row r="23" spans="1:9" ht="21">
      <c r="A23" s="888"/>
      <c r="B23" s="560"/>
      <c r="C23" s="561"/>
      <c r="D23" s="330"/>
      <c r="E23" s="330"/>
      <c r="F23" s="330"/>
      <c r="G23" s="330"/>
      <c r="H23" s="891"/>
      <c r="I23" s="480"/>
    </row>
    <row r="24" spans="1:9" ht="21">
      <c r="A24" s="911"/>
      <c r="B24" s="863" t="s">
        <v>105</v>
      </c>
      <c r="C24" s="41">
        <f>SUM(C7:C23)</f>
        <v>413896</v>
      </c>
      <c r="D24" s="41">
        <v>0</v>
      </c>
      <c r="E24" s="889">
        <f>SUM(E16:E23)</f>
        <v>0</v>
      </c>
      <c r="F24" s="889">
        <f>SUM(F7:F23)</f>
        <v>413896</v>
      </c>
      <c r="G24" s="889">
        <v>0</v>
      </c>
      <c r="H24" s="910">
        <v>0</v>
      </c>
      <c r="I24" s="483"/>
    </row>
    <row r="26" spans="3:6" ht="21">
      <c r="C26" s="48"/>
      <c r="D26" s="48"/>
      <c r="E26" s="48"/>
      <c r="F26" s="48"/>
    </row>
  </sheetData>
  <sheetProtection/>
  <printOptions/>
  <pageMargins left="0.39" right="0.38" top="0.81" bottom="0.72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84"/>
  <sheetViews>
    <sheetView view="pageBreakPreview" zoomScaleSheetLayoutView="100" zoomScalePageLayoutView="0" workbookViewId="0" topLeftCell="A1">
      <selection activeCell="A20" sqref="A20"/>
    </sheetView>
  </sheetViews>
  <sheetFormatPr defaultColWidth="9.140625" defaultRowHeight="21.75"/>
  <cols>
    <col min="1" max="1" width="59.140625" style="202" customWidth="1"/>
    <col min="2" max="2" width="12.140625" style="84" customWidth="1"/>
    <col min="3" max="4" width="16.140625" style="202" customWidth="1"/>
    <col min="5" max="5" width="11.00390625" style="104" customWidth="1"/>
    <col min="6" max="6" width="9.8515625" style="104" customWidth="1"/>
    <col min="7" max="7" width="10.8515625" style="104" customWidth="1"/>
    <col min="8" max="8" width="9.421875" style="104" customWidth="1"/>
    <col min="9" max="9" width="10.00390625" style="104" customWidth="1"/>
    <col min="10" max="10" width="9.28125" style="104" customWidth="1"/>
    <col min="11" max="12" width="10.28125" style="104" customWidth="1"/>
    <col min="13" max="13" width="10.140625" style="104" customWidth="1"/>
    <col min="14" max="14" width="9.28125" style="104" customWidth="1"/>
    <col min="15" max="15" width="13.8515625" style="63" customWidth="1"/>
    <col min="16" max="16384" width="9.140625" style="63" customWidth="1"/>
  </cols>
  <sheetData>
    <row r="1" ht="21">
      <c r="A1" s="104" t="s">
        <v>695</v>
      </c>
    </row>
    <row r="2" spans="1:4" ht="21">
      <c r="A2" s="104" t="s">
        <v>379</v>
      </c>
      <c r="B2" s="59"/>
      <c r="C2" s="46"/>
      <c r="D2" s="46"/>
    </row>
    <row r="3" spans="1:4" ht="21">
      <c r="A3" s="782" t="s">
        <v>726</v>
      </c>
      <c r="B3" s="279">
        <v>330000</v>
      </c>
      <c r="C3" s="46"/>
      <c r="D3" s="46"/>
    </row>
    <row r="4" spans="1:14" s="156" customFormat="1" ht="21">
      <c r="A4" s="782" t="s">
        <v>728</v>
      </c>
      <c r="B4" s="279">
        <v>56000</v>
      </c>
      <c r="C4" s="46"/>
      <c r="D4" s="46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 s="156" customFormat="1" ht="21">
      <c r="A5" s="782" t="s">
        <v>729</v>
      </c>
      <c r="B5" s="279">
        <v>37000</v>
      </c>
      <c r="C5" s="46"/>
      <c r="D5" s="46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14" s="156" customFormat="1" ht="21">
      <c r="A6" s="782" t="s">
        <v>730</v>
      </c>
      <c r="B6" s="279">
        <v>4000</v>
      </c>
      <c r="C6" s="46"/>
      <c r="D6" s="204"/>
      <c r="E6" s="72"/>
      <c r="F6" s="72"/>
      <c r="G6" s="72"/>
      <c r="H6" s="72"/>
      <c r="I6" s="72"/>
      <c r="J6" s="72"/>
      <c r="K6" s="72"/>
      <c r="L6" s="72"/>
      <c r="M6" s="72"/>
      <c r="N6" s="72"/>
    </row>
    <row r="7" spans="1:14" s="156" customFormat="1" ht="21">
      <c r="A7" s="782" t="s">
        <v>731</v>
      </c>
      <c r="B7" s="279">
        <v>16200</v>
      </c>
      <c r="C7" s="46"/>
      <c r="D7" s="59"/>
      <c r="E7" s="72"/>
      <c r="F7" s="72"/>
      <c r="G7" s="72"/>
      <c r="H7" s="72"/>
      <c r="I7" s="72"/>
      <c r="J7" s="72"/>
      <c r="K7" s="72"/>
      <c r="L7" s="72"/>
      <c r="M7" s="72"/>
      <c r="N7" s="72"/>
    </row>
    <row r="8" spans="1:14" s="156" customFormat="1" ht="21">
      <c r="A8" s="782" t="s">
        <v>732</v>
      </c>
      <c r="B8" s="279">
        <v>14500</v>
      </c>
      <c r="C8" s="46"/>
      <c r="D8" s="59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1:14" s="156" customFormat="1" ht="21">
      <c r="A9" s="782" t="s">
        <v>733</v>
      </c>
      <c r="B9" s="279">
        <v>4800</v>
      </c>
      <c r="C9" s="46"/>
      <c r="D9" s="59"/>
      <c r="E9" s="72"/>
      <c r="F9" s="72"/>
      <c r="G9" s="72"/>
      <c r="H9" s="72"/>
      <c r="I9" s="72"/>
      <c r="J9" s="72"/>
      <c r="K9" s="72"/>
      <c r="L9" s="72"/>
      <c r="M9" s="72"/>
      <c r="N9" s="72"/>
    </row>
    <row r="10" spans="1:14" s="156" customFormat="1" ht="21">
      <c r="A10" s="782" t="s">
        <v>734</v>
      </c>
      <c r="B10" s="543">
        <v>25000</v>
      </c>
      <c r="C10" s="46"/>
      <c r="D10" s="59"/>
      <c r="E10" s="72"/>
      <c r="F10" s="72"/>
      <c r="G10" s="72"/>
      <c r="H10" s="72"/>
      <c r="I10" s="72"/>
      <c r="J10" s="72"/>
      <c r="K10" s="72"/>
      <c r="L10" s="72"/>
      <c r="M10" s="72"/>
      <c r="N10" s="72"/>
    </row>
    <row r="11" spans="1:14" s="156" customFormat="1" ht="21">
      <c r="A11" s="46"/>
      <c r="B11" s="59"/>
      <c r="C11" s="46"/>
      <c r="D11" s="59"/>
      <c r="E11" s="72"/>
      <c r="F11" s="72"/>
      <c r="G11" s="72"/>
      <c r="H11" s="72"/>
      <c r="I11" s="72"/>
      <c r="J11" s="72"/>
      <c r="K11" s="72"/>
      <c r="L11" s="72"/>
      <c r="M11" s="72"/>
      <c r="N11" s="72"/>
    </row>
    <row r="12" spans="1:14" s="156" customFormat="1" ht="21.75" thickBot="1">
      <c r="A12" s="308" t="s">
        <v>57</v>
      </c>
      <c r="B12" s="780">
        <f>SUM(B3:B11)</f>
        <v>487500</v>
      </c>
      <c r="C12" s="42"/>
      <c r="D12" s="59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14" s="156" customFormat="1" ht="21.75" thickTop="1">
      <c r="A13" s="104" t="s">
        <v>490</v>
      </c>
      <c r="B13" s="203"/>
      <c r="C13" s="204"/>
      <c r="D13" s="84"/>
      <c r="E13" s="72"/>
      <c r="F13" s="72"/>
      <c r="G13" s="72"/>
      <c r="H13" s="72"/>
      <c r="I13" s="72"/>
      <c r="J13" s="72"/>
      <c r="K13" s="72"/>
      <c r="L13" s="72"/>
      <c r="M13" s="72"/>
      <c r="N13" s="72"/>
    </row>
    <row r="14" spans="1:14" s="156" customFormat="1" ht="21">
      <c r="A14" s="42" t="s">
        <v>790</v>
      </c>
      <c r="B14" s="279">
        <v>362000</v>
      </c>
      <c r="C14" s="59"/>
      <c r="D14" s="206"/>
      <c r="E14" s="91"/>
      <c r="F14" s="91"/>
      <c r="G14" s="91"/>
      <c r="H14" s="91"/>
      <c r="I14" s="91"/>
      <c r="J14" s="91"/>
      <c r="K14" s="91"/>
      <c r="L14" s="91"/>
      <c r="M14" s="91"/>
      <c r="N14" s="91"/>
    </row>
    <row r="15" spans="1:14" s="156" customFormat="1" ht="21">
      <c r="A15" s="42" t="s">
        <v>791</v>
      </c>
      <c r="B15" s="279">
        <v>320000</v>
      </c>
      <c r="C15" s="59"/>
      <c r="D15" s="206"/>
      <c r="E15" s="91"/>
      <c r="F15" s="91"/>
      <c r="G15" s="91"/>
      <c r="H15" s="91"/>
      <c r="I15" s="91"/>
      <c r="J15" s="91"/>
      <c r="K15" s="91"/>
      <c r="L15" s="91"/>
      <c r="M15" s="91"/>
      <c r="N15" s="91"/>
    </row>
    <row r="16" spans="1:14" s="156" customFormat="1" ht="21">
      <c r="A16" s="42" t="s">
        <v>335</v>
      </c>
      <c r="B16" s="279">
        <v>412000</v>
      </c>
      <c r="C16" s="59"/>
      <c r="D16" s="206"/>
      <c r="E16" s="91"/>
      <c r="F16" s="91"/>
      <c r="G16" s="91"/>
      <c r="H16" s="91"/>
      <c r="I16" s="91"/>
      <c r="J16" s="91"/>
      <c r="K16" s="91"/>
      <c r="L16" s="91"/>
      <c r="M16" s="91"/>
      <c r="N16" s="91"/>
    </row>
    <row r="17" spans="1:13" s="156" customFormat="1" ht="21">
      <c r="A17" s="42" t="s">
        <v>792</v>
      </c>
      <c r="B17" s="279">
        <v>1152000</v>
      </c>
      <c r="C17" s="59"/>
      <c r="D17" s="206"/>
      <c r="E17" s="91"/>
      <c r="F17" s="91"/>
      <c r="G17" s="91"/>
      <c r="H17" s="91"/>
      <c r="I17" s="91"/>
      <c r="J17" s="91"/>
      <c r="K17" s="91"/>
      <c r="L17" s="91"/>
      <c r="M17" s="196"/>
    </row>
    <row r="18" spans="1:11" s="156" customFormat="1" ht="21">
      <c r="A18" s="46"/>
      <c r="B18" s="205"/>
      <c r="C18" s="206"/>
      <c r="D18" s="206"/>
      <c r="E18" s="198"/>
      <c r="F18" s="198"/>
      <c r="G18" s="198"/>
      <c r="H18" s="198"/>
      <c r="I18" s="198"/>
      <c r="J18" s="198"/>
      <c r="K18" s="198"/>
    </row>
    <row r="19" spans="1:11" s="156" customFormat="1" ht="21.75" thickBot="1">
      <c r="A19" s="308" t="s">
        <v>57</v>
      </c>
      <c r="B19" s="781">
        <f>SUM(B14:B18)</f>
        <v>2246000</v>
      </c>
      <c r="C19" s="206"/>
      <c r="D19" s="206"/>
      <c r="E19" s="198"/>
      <c r="F19" s="198"/>
      <c r="G19" s="198"/>
      <c r="H19" s="198"/>
      <c r="I19" s="198"/>
      <c r="J19" s="198"/>
      <c r="K19" s="198"/>
    </row>
    <row r="20" spans="1:11" s="156" customFormat="1" ht="21.75" thickTop="1">
      <c r="A20" s="104" t="s">
        <v>491</v>
      </c>
      <c r="B20" s="84"/>
      <c r="C20" s="206"/>
      <c r="D20" s="202" t="s">
        <v>821</v>
      </c>
      <c r="E20" s="198"/>
      <c r="F20" s="198"/>
      <c r="G20" s="198"/>
      <c r="H20" s="198"/>
      <c r="I20" s="198"/>
      <c r="J20" s="198"/>
      <c r="K20" s="198"/>
    </row>
    <row r="21" spans="1:11" s="156" customFormat="1" ht="21">
      <c r="A21" s="42" t="s">
        <v>629</v>
      </c>
      <c r="B21" s="279">
        <v>3582000</v>
      </c>
      <c r="C21" s="202"/>
      <c r="D21" s="202" t="s">
        <v>821</v>
      </c>
      <c r="E21" s="104"/>
      <c r="F21" s="104"/>
      <c r="G21" s="104"/>
      <c r="H21" s="104"/>
      <c r="I21" s="104"/>
      <c r="J21" s="104"/>
      <c r="K21" s="104"/>
    </row>
    <row r="22" spans="1:11" s="156" customFormat="1" ht="21">
      <c r="A22" s="42" t="s">
        <v>630</v>
      </c>
      <c r="B22" s="279">
        <v>696000</v>
      </c>
      <c r="C22" s="202"/>
      <c r="D22" s="202" t="s">
        <v>821</v>
      </c>
      <c r="E22" s="91"/>
      <c r="F22" s="91"/>
      <c r="G22" s="91"/>
      <c r="H22" s="91"/>
      <c r="I22" s="91"/>
      <c r="J22" s="91"/>
      <c r="K22" s="91"/>
    </row>
    <row r="23" spans="1:11" s="156" customFormat="1" ht="21">
      <c r="A23" s="42" t="s">
        <v>628</v>
      </c>
      <c r="B23" s="279">
        <v>20520</v>
      </c>
      <c r="C23" s="202"/>
      <c r="D23" s="202" t="s">
        <v>821</v>
      </c>
      <c r="E23" s="198"/>
      <c r="F23" s="198"/>
      <c r="G23" s="198"/>
      <c r="H23" s="198"/>
      <c r="I23" s="198"/>
      <c r="J23" s="198"/>
      <c r="K23" s="198"/>
    </row>
    <row r="24" spans="1:11" s="156" customFormat="1" ht="21">
      <c r="A24" s="42" t="s">
        <v>819</v>
      </c>
      <c r="B24" s="279">
        <v>366720</v>
      </c>
      <c r="C24" s="202"/>
      <c r="D24" s="202" t="s">
        <v>821</v>
      </c>
      <c r="E24" s="104"/>
      <c r="F24" s="104"/>
      <c r="G24" s="104"/>
      <c r="H24" s="104"/>
      <c r="I24" s="104"/>
      <c r="J24" s="104"/>
      <c r="K24" s="104"/>
    </row>
    <row r="25" spans="1:13" s="156" customFormat="1" ht="21">
      <c r="A25" s="42" t="s">
        <v>632</v>
      </c>
      <c r="B25" s="279">
        <v>65280</v>
      </c>
      <c r="C25" s="202"/>
      <c r="D25" s="202" t="s">
        <v>821</v>
      </c>
      <c r="E25" s="72"/>
      <c r="F25" s="72"/>
      <c r="G25" s="72"/>
      <c r="H25" s="72"/>
      <c r="I25" s="72"/>
      <c r="J25" s="72"/>
      <c r="K25" s="72"/>
      <c r="L25" s="72"/>
      <c r="M25" s="72"/>
    </row>
    <row r="26" spans="1:11" s="156" customFormat="1" ht="21">
      <c r="A26" s="42" t="s">
        <v>793</v>
      </c>
      <c r="B26" s="279">
        <v>120000</v>
      </c>
      <c r="C26" s="202"/>
      <c r="D26" s="202" t="s">
        <v>821</v>
      </c>
      <c r="E26" s="104"/>
      <c r="F26" s="104"/>
      <c r="G26" s="104"/>
      <c r="H26" s="104"/>
      <c r="I26" s="104"/>
      <c r="J26" s="104"/>
      <c r="K26" s="104"/>
    </row>
    <row r="27" spans="1:11" s="156" customFormat="1" ht="21">
      <c r="A27" s="42" t="s">
        <v>794</v>
      </c>
      <c r="B27" s="279">
        <v>383870</v>
      </c>
      <c r="C27" s="202"/>
      <c r="D27" s="202" t="s">
        <v>821</v>
      </c>
      <c r="E27" s="198"/>
      <c r="F27" s="198"/>
      <c r="G27" s="198"/>
      <c r="H27" s="198"/>
      <c r="I27" s="198"/>
      <c r="J27" s="198"/>
      <c r="K27" s="198"/>
    </row>
    <row r="28" spans="1:11" s="156" customFormat="1" ht="21">
      <c r="A28" s="42" t="s">
        <v>795</v>
      </c>
      <c r="B28" s="279">
        <v>215900</v>
      </c>
      <c r="C28" s="202"/>
      <c r="D28" s="202" t="s">
        <v>821</v>
      </c>
      <c r="E28" s="198"/>
      <c r="F28" s="198"/>
      <c r="G28" s="198"/>
      <c r="H28" s="198"/>
      <c r="I28" s="198"/>
      <c r="J28" s="198"/>
      <c r="K28" s="198"/>
    </row>
    <row r="29" spans="1:11" s="156" customFormat="1" ht="21">
      <c r="A29" s="42" t="s">
        <v>796</v>
      </c>
      <c r="B29" s="279">
        <v>2185000</v>
      </c>
      <c r="C29" s="202"/>
      <c r="D29" s="202" t="s">
        <v>821</v>
      </c>
      <c r="E29" s="104"/>
      <c r="F29" s="104"/>
      <c r="G29" s="104"/>
      <c r="H29" s="104"/>
      <c r="I29" s="104"/>
      <c r="J29" s="104"/>
      <c r="K29" s="104"/>
    </row>
    <row r="30" spans="1:13" s="156" customFormat="1" ht="21">
      <c r="A30" s="46"/>
      <c r="B30" s="59"/>
      <c r="C30" s="207"/>
      <c r="D30" s="202" t="s">
        <v>821</v>
      </c>
      <c r="E30" s="72"/>
      <c r="F30" s="72"/>
      <c r="G30" s="72"/>
      <c r="H30" s="72"/>
      <c r="I30" s="72"/>
      <c r="J30" s="72"/>
      <c r="K30" s="72"/>
      <c r="L30" s="72"/>
      <c r="M30" s="72"/>
    </row>
    <row r="31" spans="1:13" s="156" customFormat="1" ht="21.75" thickBot="1">
      <c r="A31" s="202"/>
      <c r="B31" s="781">
        <f>SUM(B21:B30)</f>
        <v>7635290</v>
      </c>
      <c r="C31" s="84"/>
      <c r="D31" s="202" t="s">
        <v>821</v>
      </c>
      <c r="E31" s="72"/>
      <c r="F31" s="72"/>
      <c r="G31" s="72"/>
      <c r="H31" s="72"/>
      <c r="I31" s="72"/>
      <c r="J31" s="72"/>
      <c r="K31" s="72"/>
      <c r="L31" s="72"/>
      <c r="M31" s="72"/>
    </row>
    <row r="32" spans="1:14" s="156" customFormat="1" ht="21.75" thickTop="1">
      <c r="A32" s="104" t="s">
        <v>217</v>
      </c>
      <c r="B32" s="208"/>
      <c r="C32" s="84"/>
      <c r="D32" s="202" t="s">
        <v>823</v>
      </c>
      <c r="E32" s="192"/>
      <c r="F32" s="192"/>
      <c r="G32" s="192"/>
      <c r="H32" s="192"/>
      <c r="I32" s="192"/>
      <c r="J32" s="192"/>
      <c r="K32" s="192"/>
      <c r="L32" s="192"/>
      <c r="M32" s="192"/>
      <c r="N32" s="192"/>
    </row>
    <row r="33" spans="1:14" s="156" customFormat="1" ht="21">
      <c r="A33" s="782" t="s">
        <v>218</v>
      </c>
      <c r="B33" s="327">
        <v>7635290</v>
      </c>
      <c r="C33" s="783"/>
      <c r="D33" s="207" t="s">
        <v>822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14" s="156" customFormat="1" ht="21">
      <c r="A34" s="202"/>
      <c r="B34" s="208"/>
      <c r="C34" s="206"/>
      <c r="D34" s="207" t="s">
        <v>822</v>
      </c>
      <c r="E34" s="91"/>
      <c r="F34" s="91"/>
      <c r="G34" s="91"/>
      <c r="H34" s="91"/>
      <c r="I34" s="91"/>
      <c r="J34" s="91"/>
      <c r="K34" s="91"/>
      <c r="L34" s="91"/>
      <c r="M34" s="91"/>
      <c r="N34" s="91"/>
    </row>
    <row r="35" spans="1:14" s="156" customFormat="1" ht="21.75" thickBot="1">
      <c r="A35" s="202"/>
      <c r="B35" s="781">
        <f>SUM(B33:B34)</f>
        <v>7635290</v>
      </c>
      <c r="C35" s="206"/>
      <c r="D35" s="207" t="s">
        <v>822</v>
      </c>
      <c r="E35" s="91"/>
      <c r="F35" s="91"/>
      <c r="G35" s="91"/>
      <c r="H35" s="91"/>
      <c r="I35" s="91"/>
      <c r="J35" s="91"/>
      <c r="K35" s="91"/>
      <c r="L35" s="91"/>
      <c r="M35" s="91"/>
      <c r="N35" s="91"/>
    </row>
    <row r="36" spans="1:14" s="156" customFormat="1" ht="21.75" thickTop="1">
      <c r="A36" s="202"/>
      <c r="B36" s="208"/>
      <c r="C36" s="206"/>
      <c r="D36" s="84"/>
      <c r="E36" s="91"/>
      <c r="F36" s="91"/>
      <c r="G36" s="91"/>
      <c r="H36" s="91"/>
      <c r="I36" s="91"/>
      <c r="J36" s="91"/>
      <c r="K36" s="91"/>
      <c r="L36" s="91"/>
      <c r="M36" s="91"/>
      <c r="N36" s="91"/>
    </row>
    <row r="37" spans="1:14" s="156" customFormat="1" ht="21">
      <c r="A37" s="202"/>
      <c r="B37" s="208"/>
      <c r="C37" s="206"/>
      <c r="D37" s="84"/>
      <c r="E37" s="91"/>
      <c r="F37" s="91"/>
      <c r="G37" s="91"/>
      <c r="H37" s="91"/>
      <c r="I37" s="91"/>
      <c r="J37" s="91"/>
      <c r="K37" s="91"/>
      <c r="L37" s="91"/>
      <c r="M37" s="91"/>
      <c r="N37" s="91"/>
    </row>
    <row r="38" spans="1:14" s="156" customFormat="1" ht="21">
      <c r="A38" s="202"/>
      <c r="B38" s="208"/>
      <c r="C38" s="206"/>
      <c r="D38" s="206"/>
      <c r="E38" s="91"/>
      <c r="F38" s="91"/>
      <c r="G38" s="91"/>
      <c r="H38" s="91"/>
      <c r="I38" s="91"/>
      <c r="J38" s="91"/>
      <c r="K38" s="91"/>
      <c r="L38" s="91"/>
      <c r="M38" s="91"/>
      <c r="N38" s="91"/>
    </row>
    <row r="39" spans="1:14" s="156" customFormat="1" ht="21">
      <c r="A39" s="202"/>
      <c r="B39" s="208"/>
      <c r="C39" s="206"/>
      <c r="D39" s="206"/>
      <c r="E39" s="91"/>
      <c r="F39" s="91"/>
      <c r="G39" s="91"/>
      <c r="H39" s="91"/>
      <c r="I39" s="91"/>
      <c r="J39" s="91"/>
      <c r="K39" s="91"/>
      <c r="L39" s="91"/>
      <c r="M39" s="91"/>
      <c r="N39" s="91"/>
    </row>
    <row r="40" spans="1:15" s="156" customFormat="1" ht="21">
      <c r="A40" s="202"/>
      <c r="B40" s="208"/>
      <c r="C40" s="206"/>
      <c r="D40" s="206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196"/>
    </row>
    <row r="41" spans="1:14" s="156" customFormat="1" ht="21">
      <c r="A41" s="202"/>
      <c r="B41" s="208"/>
      <c r="C41" s="206"/>
      <c r="D41" s="206"/>
      <c r="E41" s="91"/>
      <c r="F41" s="91"/>
      <c r="G41" s="91"/>
      <c r="H41" s="91"/>
      <c r="I41" s="91"/>
      <c r="J41" s="91"/>
      <c r="K41" s="91"/>
      <c r="L41" s="91"/>
      <c r="M41" s="91"/>
      <c r="N41" s="91"/>
    </row>
    <row r="42" spans="1:14" s="156" customFormat="1" ht="21">
      <c r="A42" s="209"/>
      <c r="B42" s="208"/>
      <c r="C42" s="206"/>
      <c r="D42" s="206"/>
      <c r="E42" s="91"/>
      <c r="F42" s="91"/>
      <c r="G42" s="91"/>
      <c r="H42" s="91"/>
      <c r="I42" s="91"/>
      <c r="J42" s="91"/>
      <c r="K42" s="91"/>
      <c r="L42" s="91"/>
      <c r="M42" s="91"/>
      <c r="N42" s="91"/>
    </row>
    <row r="43" spans="1:14" s="156" customFormat="1" ht="21">
      <c r="A43" s="85"/>
      <c r="B43" s="208"/>
      <c r="C43" s="206"/>
      <c r="D43" s="206"/>
      <c r="E43" s="91"/>
      <c r="F43" s="91"/>
      <c r="G43" s="91"/>
      <c r="H43" s="91"/>
      <c r="I43" s="91"/>
      <c r="J43" s="91"/>
      <c r="K43" s="91"/>
      <c r="L43" s="91"/>
      <c r="M43" s="91"/>
      <c r="N43" s="91"/>
    </row>
    <row r="44" spans="1:15" s="156" customFormat="1" ht="21">
      <c r="A44" s="85"/>
      <c r="B44" s="208"/>
      <c r="C44" s="84"/>
      <c r="D44" s="206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196"/>
    </row>
    <row r="45" spans="1:14" s="156" customFormat="1" ht="21">
      <c r="A45" s="85"/>
      <c r="B45" s="208"/>
      <c r="C45" s="84"/>
      <c r="D45" s="206"/>
      <c r="E45" s="91"/>
      <c r="F45" s="91"/>
      <c r="G45" s="91"/>
      <c r="H45" s="91"/>
      <c r="I45" s="91"/>
      <c r="J45" s="91"/>
      <c r="K45" s="91"/>
      <c r="L45" s="91"/>
      <c r="M45" s="91"/>
      <c r="N45" s="91"/>
    </row>
    <row r="46" spans="1:14" s="156" customFormat="1" ht="21">
      <c r="A46" s="85"/>
      <c r="B46" s="208"/>
      <c r="C46" s="84"/>
      <c r="D46" s="206"/>
      <c r="E46" s="91"/>
      <c r="F46" s="91"/>
      <c r="G46" s="91"/>
      <c r="H46" s="91"/>
      <c r="I46" s="91"/>
      <c r="J46" s="91"/>
      <c r="K46" s="91"/>
      <c r="L46" s="91"/>
      <c r="M46" s="91"/>
      <c r="N46" s="91"/>
    </row>
    <row r="47" spans="1:14" s="156" customFormat="1" ht="21">
      <c r="A47" s="85"/>
      <c r="B47" s="208"/>
      <c r="C47" s="84"/>
      <c r="D47" s="206"/>
      <c r="E47" s="197"/>
      <c r="F47" s="197"/>
      <c r="G47" s="197"/>
      <c r="H47" s="197"/>
      <c r="I47" s="197"/>
      <c r="J47" s="197"/>
      <c r="K47" s="197"/>
      <c r="L47" s="197"/>
      <c r="M47" s="197"/>
      <c r="N47" s="197"/>
    </row>
    <row r="48" spans="1:14" s="156" customFormat="1" ht="21">
      <c r="A48" s="85"/>
      <c r="B48" s="208"/>
      <c r="C48" s="84"/>
      <c r="D48" s="206"/>
      <c r="E48" s="91"/>
      <c r="F48" s="91"/>
      <c r="G48" s="91"/>
      <c r="H48" s="91"/>
      <c r="I48" s="91"/>
      <c r="J48" s="91"/>
      <c r="K48" s="91"/>
      <c r="L48" s="91"/>
      <c r="M48" s="91"/>
      <c r="N48" s="91"/>
    </row>
    <row r="49" spans="1:14" s="156" customFormat="1" ht="21">
      <c r="A49" s="85"/>
      <c r="B49" s="208"/>
      <c r="C49" s="84"/>
      <c r="D49" s="206"/>
      <c r="E49" s="91"/>
      <c r="F49" s="91"/>
      <c r="G49" s="91"/>
      <c r="H49" s="91"/>
      <c r="I49" s="91"/>
      <c r="J49" s="91"/>
      <c r="K49" s="91"/>
      <c r="L49" s="91"/>
      <c r="M49" s="91"/>
      <c r="N49" s="91"/>
    </row>
    <row r="50" spans="1:14" s="156" customFormat="1" ht="21">
      <c r="A50" s="85"/>
      <c r="B50" s="208"/>
      <c r="C50" s="84"/>
      <c r="D50" s="84"/>
      <c r="E50" s="91"/>
      <c r="F50" s="91"/>
      <c r="G50" s="91"/>
      <c r="H50" s="91"/>
      <c r="I50" s="91"/>
      <c r="J50" s="91"/>
      <c r="K50" s="91"/>
      <c r="L50" s="91"/>
      <c r="M50" s="91"/>
      <c r="N50" s="91"/>
    </row>
    <row r="51" spans="1:14" s="156" customFormat="1" ht="21">
      <c r="A51" s="85"/>
      <c r="B51" s="208"/>
      <c r="C51" s="84"/>
      <c r="D51" s="84"/>
      <c r="E51" s="91"/>
      <c r="F51" s="91"/>
      <c r="G51" s="91"/>
      <c r="H51" s="91"/>
      <c r="I51" s="91"/>
      <c r="J51" s="91"/>
      <c r="K51" s="91"/>
      <c r="L51" s="91"/>
      <c r="M51" s="91"/>
      <c r="N51" s="91"/>
    </row>
    <row r="52" spans="1:14" s="156" customFormat="1" ht="21">
      <c r="A52" s="85"/>
      <c r="B52" s="208"/>
      <c r="C52" s="84"/>
      <c r="D52" s="84"/>
      <c r="E52" s="91"/>
      <c r="F52" s="91"/>
      <c r="G52" s="91"/>
      <c r="H52" s="91"/>
      <c r="I52" s="91"/>
      <c r="J52" s="91"/>
      <c r="K52" s="91"/>
      <c r="L52" s="91"/>
      <c r="M52" s="91"/>
      <c r="N52" s="91"/>
    </row>
    <row r="53" spans="1:14" s="156" customFormat="1" ht="21">
      <c r="A53" s="202"/>
      <c r="B53" s="84"/>
      <c r="C53" s="84"/>
      <c r="D53" s="84"/>
      <c r="E53" s="91"/>
      <c r="F53" s="91"/>
      <c r="G53" s="91"/>
      <c r="H53" s="91"/>
      <c r="I53" s="91"/>
      <c r="J53" s="91"/>
      <c r="K53" s="91"/>
      <c r="L53" s="91"/>
      <c r="M53" s="91"/>
      <c r="N53" s="91"/>
    </row>
    <row r="54" spans="1:14" s="156" customFormat="1" ht="21">
      <c r="A54" s="202"/>
      <c r="B54" s="84"/>
      <c r="C54" s="202"/>
      <c r="D54" s="84"/>
      <c r="E54" s="91"/>
      <c r="F54" s="91"/>
      <c r="G54" s="91"/>
      <c r="H54" s="91"/>
      <c r="I54" s="91"/>
      <c r="J54" s="91"/>
      <c r="K54" s="91"/>
      <c r="L54" s="91"/>
      <c r="M54" s="91"/>
      <c r="N54" s="91"/>
    </row>
    <row r="55" spans="1:14" s="156" customFormat="1" ht="21">
      <c r="A55" s="202"/>
      <c r="B55" s="84"/>
      <c r="C55" s="202"/>
      <c r="D55" s="84"/>
      <c r="E55" s="91"/>
      <c r="F55" s="91"/>
      <c r="G55" s="91"/>
      <c r="H55" s="91"/>
      <c r="I55" s="91"/>
      <c r="J55" s="91"/>
      <c r="K55" s="91"/>
      <c r="L55" s="91"/>
      <c r="M55" s="91"/>
      <c r="N55" s="91"/>
    </row>
    <row r="56" spans="1:14" s="156" customFormat="1" ht="21">
      <c r="A56" s="85"/>
      <c r="B56" s="208"/>
      <c r="C56" s="202"/>
      <c r="D56" s="84"/>
      <c r="E56" s="91"/>
      <c r="F56" s="91"/>
      <c r="G56" s="91"/>
      <c r="H56" s="91"/>
      <c r="I56" s="91"/>
      <c r="J56" s="91"/>
      <c r="K56" s="91"/>
      <c r="L56" s="91"/>
      <c r="M56" s="91"/>
      <c r="N56" s="91"/>
    </row>
    <row r="57" spans="1:14" s="156" customFormat="1" ht="21">
      <c r="A57" s="85"/>
      <c r="B57" s="208"/>
      <c r="C57" s="85"/>
      <c r="D57" s="84"/>
      <c r="E57" s="91"/>
      <c r="F57" s="91"/>
      <c r="G57" s="91"/>
      <c r="H57" s="91"/>
      <c r="I57" s="91"/>
      <c r="J57" s="91"/>
      <c r="K57" s="91"/>
      <c r="L57" s="91"/>
      <c r="M57" s="91"/>
      <c r="N57" s="91"/>
    </row>
    <row r="58" spans="1:14" s="156" customFormat="1" ht="21">
      <c r="A58" s="85"/>
      <c r="B58" s="208"/>
      <c r="C58" s="85"/>
      <c r="D58" s="8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  <row r="59" spans="1:14" s="156" customFormat="1" ht="21">
      <c r="A59" s="210"/>
      <c r="B59" s="211"/>
      <c r="C59" s="85"/>
      <c r="D59" s="84"/>
      <c r="E59" s="104"/>
      <c r="F59" s="104"/>
      <c r="G59" s="104"/>
      <c r="H59" s="104"/>
      <c r="I59" s="104"/>
      <c r="J59" s="104"/>
      <c r="K59" s="104"/>
      <c r="L59" s="104"/>
      <c r="M59" s="104"/>
      <c r="N59" s="104"/>
    </row>
    <row r="60" spans="1:14" s="156" customFormat="1" ht="21">
      <c r="A60" s="212"/>
      <c r="B60" s="213"/>
      <c r="C60" s="214"/>
      <c r="D60" s="202"/>
      <c r="E60" s="104"/>
      <c r="F60" s="104"/>
      <c r="G60" s="104"/>
      <c r="H60" s="104"/>
      <c r="I60" s="104"/>
      <c r="J60" s="104"/>
      <c r="K60" s="104"/>
      <c r="L60" s="104"/>
      <c r="M60" s="104"/>
      <c r="N60" s="104"/>
    </row>
    <row r="61" spans="1:14" s="156" customFormat="1" ht="21">
      <c r="A61" s="202"/>
      <c r="B61" s="208"/>
      <c r="C61" s="84"/>
      <c r="D61" s="202"/>
      <c r="E61" s="72"/>
      <c r="F61" s="72"/>
      <c r="G61" s="72"/>
      <c r="H61" s="72"/>
      <c r="I61" s="72"/>
      <c r="J61" s="72"/>
      <c r="K61" s="72"/>
      <c r="L61" s="72"/>
      <c r="M61" s="72"/>
      <c r="N61" s="72"/>
    </row>
    <row r="62" spans="1:14" s="156" customFormat="1" ht="21">
      <c r="A62" s="202"/>
      <c r="B62" s="208"/>
      <c r="C62" s="84"/>
      <c r="D62" s="202"/>
      <c r="E62" s="72"/>
      <c r="F62" s="72"/>
      <c r="G62" s="72"/>
      <c r="H62" s="72"/>
      <c r="I62" s="72"/>
      <c r="J62" s="72"/>
      <c r="K62" s="72"/>
      <c r="L62" s="72"/>
      <c r="M62" s="72"/>
      <c r="N62" s="72"/>
    </row>
    <row r="63" spans="1:14" s="156" customFormat="1" ht="21">
      <c r="A63" s="202"/>
      <c r="B63" s="84"/>
      <c r="C63" s="84"/>
      <c r="D63" s="85"/>
      <c r="E63" s="72"/>
      <c r="F63" s="72"/>
      <c r="G63" s="72"/>
      <c r="H63" s="72"/>
      <c r="I63" s="72"/>
      <c r="J63" s="72"/>
      <c r="K63" s="72"/>
      <c r="L63" s="72"/>
      <c r="M63" s="72"/>
      <c r="N63" s="72"/>
    </row>
    <row r="64" spans="1:14" s="156" customFormat="1" ht="21">
      <c r="A64" s="209"/>
      <c r="B64" s="215"/>
      <c r="C64" s="84"/>
      <c r="D64" s="85"/>
      <c r="E64" s="192"/>
      <c r="F64" s="192"/>
      <c r="G64" s="192"/>
      <c r="H64" s="192"/>
      <c r="I64" s="192"/>
      <c r="J64" s="192"/>
      <c r="K64" s="192"/>
      <c r="L64" s="192"/>
      <c r="M64" s="192"/>
      <c r="N64" s="192"/>
    </row>
    <row r="65" spans="1:14" s="156" customFormat="1" ht="21">
      <c r="A65" s="216"/>
      <c r="B65" s="217"/>
      <c r="C65" s="206"/>
      <c r="D65" s="85"/>
      <c r="E65" s="91"/>
      <c r="F65" s="91"/>
      <c r="G65" s="91"/>
      <c r="H65" s="91"/>
      <c r="I65" s="91"/>
      <c r="J65" s="91"/>
      <c r="K65" s="91"/>
      <c r="L65" s="91"/>
      <c r="M65" s="91"/>
      <c r="N65" s="91"/>
    </row>
    <row r="66" spans="1:14" s="156" customFormat="1" ht="21">
      <c r="A66" s="202"/>
      <c r="B66" s="84"/>
      <c r="C66" s="218"/>
      <c r="D66" s="214"/>
      <c r="E66" s="91"/>
      <c r="F66" s="91"/>
      <c r="G66" s="91"/>
      <c r="H66" s="91"/>
      <c r="I66" s="91"/>
      <c r="J66" s="91"/>
      <c r="K66" s="91"/>
      <c r="L66" s="91"/>
      <c r="M66" s="91"/>
      <c r="N66" s="91"/>
    </row>
    <row r="67" spans="1:14" s="156" customFormat="1" ht="21">
      <c r="A67" s="212"/>
      <c r="B67" s="208"/>
      <c r="C67" s="84"/>
      <c r="D67" s="84"/>
      <c r="E67" s="91"/>
      <c r="F67" s="91"/>
      <c r="G67" s="91"/>
      <c r="H67" s="91"/>
      <c r="I67" s="91"/>
      <c r="J67" s="91"/>
      <c r="K67" s="91"/>
      <c r="L67" s="91"/>
      <c r="M67" s="91"/>
      <c r="N67" s="91"/>
    </row>
    <row r="68" spans="1:14" s="156" customFormat="1" ht="21">
      <c r="A68" s="212"/>
      <c r="B68" s="208"/>
      <c r="C68" s="85"/>
      <c r="D68" s="84"/>
      <c r="E68" s="91"/>
      <c r="F68" s="91"/>
      <c r="G68" s="91"/>
      <c r="H68" s="91"/>
      <c r="I68" s="91"/>
      <c r="J68" s="91"/>
      <c r="K68" s="91"/>
      <c r="L68" s="91"/>
      <c r="M68" s="91"/>
      <c r="N68" s="91"/>
    </row>
    <row r="69" spans="1:14" s="156" customFormat="1" ht="21">
      <c r="A69" s="202"/>
      <c r="B69" s="214"/>
      <c r="C69" s="85"/>
      <c r="D69" s="84"/>
      <c r="E69" s="197"/>
      <c r="F69" s="197"/>
      <c r="G69" s="197"/>
      <c r="H69" s="197"/>
      <c r="I69" s="197"/>
      <c r="J69" s="197"/>
      <c r="K69" s="197"/>
      <c r="L69" s="197"/>
      <c r="M69" s="197"/>
      <c r="N69" s="197"/>
    </row>
    <row r="70" spans="1:14" s="156" customFormat="1" ht="21">
      <c r="A70" s="202"/>
      <c r="B70" s="214"/>
      <c r="C70" s="84"/>
      <c r="D70" s="84"/>
      <c r="E70" s="195"/>
      <c r="F70" s="195"/>
      <c r="G70" s="195"/>
      <c r="H70" s="195"/>
      <c r="I70" s="195"/>
      <c r="J70" s="195"/>
      <c r="K70" s="195"/>
      <c r="L70" s="195"/>
      <c r="M70" s="195"/>
      <c r="N70" s="195"/>
    </row>
    <row r="71" spans="1:14" s="156" customFormat="1" ht="21">
      <c r="A71" s="202"/>
      <c r="B71" s="214"/>
      <c r="C71" s="84"/>
      <c r="D71" s="206"/>
      <c r="E71" s="91"/>
      <c r="F71" s="91"/>
      <c r="G71" s="91"/>
      <c r="H71" s="91"/>
      <c r="I71" s="91"/>
      <c r="J71" s="91"/>
      <c r="K71" s="91"/>
      <c r="L71" s="91"/>
      <c r="M71" s="91"/>
      <c r="N71" s="91"/>
    </row>
    <row r="72" spans="1:14" s="156" customFormat="1" ht="21">
      <c r="A72" s="202"/>
      <c r="B72" s="214"/>
      <c r="C72" s="84"/>
      <c r="D72" s="218"/>
      <c r="E72" s="91"/>
      <c r="F72" s="91"/>
      <c r="G72" s="91"/>
      <c r="H72" s="91"/>
      <c r="I72" s="91"/>
      <c r="J72" s="91"/>
      <c r="K72" s="91"/>
      <c r="L72" s="91"/>
      <c r="M72" s="91"/>
      <c r="N72" s="91"/>
    </row>
    <row r="73" spans="1:14" s="156" customFormat="1" ht="21">
      <c r="A73" s="202"/>
      <c r="B73" s="208"/>
      <c r="C73" s="84"/>
      <c r="D73" s="84"/>
      <c r="E73" s="91"/>
      <c r="F73" s="91"/>
      <c r="G73" s="91"/>
      <c r="H73" s="91"/>
      <c r="I73" s="91"/>
      <c r="J73" s="91"/>
      <c r="K73" s="91"/>
      <c r="L73" s="91"/>
      <c r="M73" s="91"/>
      <c r="N73" s="91"/>
    </row>
    <row r="74" spans="1:14" s="156" customFormat="1" ht="21">
      <c r="A74" s="202"/>
      <c r="B74" s="208"/>
      <c r="C74" s="84"/>
      <c r="D74" s="85"/>
      <c r="E74" s="91"/>
      <c r="F74" s="91"/>
      <c r="G74" s="91"/>
      <c r="H74" s="91"/>
      <c r="I74" s="91"/>
      <c r="J74" s="91"/>
      <c r="K74" s="91"/>
      <c r="L74" s="91"/>
      <c r="M74" s="91"/>
      <c r="N74" s="91"/>
    </row>
    <row r="75" spans="1:14" s="156" customFormat="1" ht="21">
      <c r="A75" s="202"/>
      <c r="B75" s="208"/>
      <c r="C75" s="84"/>
      <c r="D75" s="85"/>
      <c r="E75" s="91"/>
      <c r="F75" s="91"/>
      <c r="G75" s="91"/>
      <c r="H75" s="91"/>
      <c r="I75" s="91"/>
      <c r="J75" s="91"/>
      <c r="K75" s="91"/>
      <c r="L75" s="91"/>
      <c r="M75" s="91"/>
      <c r="N75" s="91"/>
    </row>
    <row r="76" spans="1:14" s="156" customFormat="1" ht="21">
      <c r="A76" s="219"/>
      <c r="B76" s="220"/>
      <c r="C76" s="84"/>
      <c r="D76" s="84"/>
      <c r="E76" s="91"/>
      <c r="F76" s="91"/>
      <c r="G76" s="91"/>
      <c r="H76" s="91"/>
      <c r="I76" s="91"/>
      <c r="J76" s="91"/>
      <c r="K76" s="91"/>
      <c r="L76" s="91"/>
      <c r="M76" s="91"/>
      <c r="N76" s="91"/>
    </row>
    <row r="77" spans="1:14" s="156" customFormat="1" ht="21">
      <c r="A77" s="85"/>
      <c r="B77" s="208"/>
      <c r="C77" s="207"/>
      <c r="D77" s="84"/>
      <c r="E77" s="91"/>
      <c r="F77" s="91"/>
      <c r="G77" s="91"/>
      <c r="H77" s="91"/>
      <c r="I77" s="91"/>
      <c r="J77" s="91"/>
      <c r="K77" s="91"/>
      <c r="L77" s="91"/>
      <c r="M77" s="91"/>
      <c r="N77" s="91"/>
    </row>
    <row r="78" spans="1:14" s="156" customFormat="1" ht="21">
      <c r="A78" s="202"/>
      <c r="B78" s="84"/>
      <c r="C78" s="84"/>
      <c r="D78" s="84"/>
      <c r="E78" s="91"/>
      <c r="F78" s="91"/>
      <c r="G78" s="91"/>
      <c r="H78" s="91"/>
      <c r="I78" s="91"/>
      <c r="J78" s="91"/>
      <c r="K78" s="91"/>
      <c r="L78" s="91"/>
      <c r="M78" s="91"/>
      <c r="N78" s="91"/>
    </row>
    <row r="79" spans="1:14" s="156" customFormat="1" ht="21">
      <c r="A79" s="202"/>
      <c r="B79" s="84"/>
      <c r="C79" s="202"/>
      <c r="D79" s="84"/>
      <c r="E79" s="91"/>
      <c r="F79" s="91"/>
      <c r="G79" s="91"/>
      <c r="H79" s="91"/>
      <c r="I79" s="91"/>
      <c r="J79" s="91"/>
      <c r="K79" s="91"/>
      <c r="L79" s="91"/>
      <c r="M79" s="91"/>
      <c r="N79" s="91"/>
    </row>
    <row r="80" spans="1:14" s="156" customFormat="1" ht="21">
      <c r="A80" s="202"/>
      <c r="B80" s="84"/>
      <c r="C80" s="202"/>
      <c r="D80" s="84"/>
      <c r="E80" s="91"/>
      <c r="F80" s="91"/>
      <c r="G80" s="91"/>
      <c r="H80" s="91"/>
      <c r="I80" s="91"/>
      <c r="J80" s="91"/>
      <c r="K80" s="91"/>
      <c r="L80" s="91"/>
      <c r="M80" s="91"/>
      <c r="N80" s="91"/>
    </row>
    <row r="81" spans="1:14" s="156" customFormat="1" ht="21">
      <c r="A81" s="202"/>
      <c r="B81" s="84"/>
      <c r="C81" s="202"/>
      <c r="D81" s="84"/>
      <c r="E81" s="198"/>
      <c r="F81" s="198"/>
      <c r="G81" s="198"/>
      <c r="H81" s="198"/>
      <c r="I81" s="198"/>
      <c r="J81" s="198"/>
      <c r="K81" s="198"/>
      <c r="L81" s="198"/>
      <c r="M81" s="198"/>
      <c r="N81" s="198"/>
    </row>
    <row r="82" spans="1:14" s="156" customFormat="1" ht="21.75" thickBot="1">
      <c r="A82" s="202"/>
      <c r="B82" s="84"/>
      <c r="C82" s="202"/>
      <c r="D82" s="84"/>
      <c r="E82" s="91"/>
      <c r="F82" s="91"/>
      <c r="G82" s="91"/>
      <c r="H82" s="91"/>
      <c r="I82" s="91"/>
      <c r="J82" s="91"/>
      <c r="K82" s="91"/>
      <c r="L82" s="91"/>
      <c r="M82" s="91"/>
      <c r="N82" s="91"/>
    </row>
    <row r="83" spans="1:14" s="199" customFormat="1" ht="21.75" thickTop="1">
      <c r="A83" s="202"/>
      <c r="B83" s="84"/>
      <c r="C83" s="202"/>
      <c r="D83" s="207"/>
      <c r="E83" s="104"/>
      <c r="F83" s="104"/>
      <c r="G83" s="104"/>
      <c r="H83" s="104"/>
      <c r="I83" s="104"/>
      <c r="J83" s="104"/>
      <c r="K83" s="104"/>
      <c r="L83" s="104"/>
      <c r="M83" s="104"/>
      <c r="N83" s="104"/>
    </row>
    <row r="84" ht="21">
      <c r="D84" s="84"/>
    </row>
  </sheetData>
  <sheetProtection/>
  <printOptions/>
  <pageMargins left="1.57" right="0.3" top="0.54" bottom="0.59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21">
      <selection activeCell="D40" sqref="D40"/>
    </sheetView>
  </sheetViews>
  <sheetFormatPr defaultColWidth="31.7109375" defaultRowHeight="21.75"/>
  <cols>
    <col min="1" max="1" width="27.421875" style="221" customWidth="1"/>
    <col min="2" max="2" width="12.8515625" style="221" customWidth="1"/>
    <col min="3" max="3" width="12.28125" style="221" customWidth="1"/>
    <col min="4" max="4" width="12.00390625" style="221" customWidth="1"/>
    <col min="5" max="5" width="9.8515625" style="221" customWidth="1"/>
    <col min="6" max="6" width="11.57421875" style="221" customWidth="1"/>
    <col min="7" max="7" width="9.00390625" style="221" customWidth="1"/>
    <col min="8" max="8" width="11.7109375" style="221" customWidth="1"/>
    <col min="9" max="9" width="9.421875" style="221" customWidth="1"/>
    <col min="10" max="10" width="10.140625" style="221" customWidth="1"/>
    <col min="11" max="11" width="9.8515625" style="221" customWidth="1"/>
    <col min="12" max="12" width="9.28125" style="221" customWidth="1"/>
    <col min="13" max="13" width="9.8515625" style="221" customWidth="1"/>
    <col min="14" max="16384" width="31.7109375" style="221" customWidth="1"/>
  </cols>
  <sheetData>
    <row r="1" s="105" customFormat="1" ht="18.75">
      <c r="A1" s="105" t="s">
        <v>829</v>
      </c>
    </row>
    <row r="2" s="105" customFormat="1" ht="17.25" customHeight="1">
      <c r="A2" s="105" t="s">
        <v>103</v>
      </c>
    </row>
    <row r="3" s="105" customFormat="1" ht="19.5" thickBot="1">
      <c r="A3" s="105" t="s">
        <v>380</v>
      </c>
    </row>
    <row r="4" spans="1:13" ht="18.75">
      <c r="A4" s="222"/>
      <c r="B4" s="222"/>
      <c r="C4" s="222"/>
      <c r="D4" s="222" t="s">
        <v>838</v>
      </c>
      <c r="E4" s="222" t="s">
        <v>469</v>
      </c>
      <c r="F4" s="222" t="s">
        <v>830</v>
      </c>
      <c r="G4" s="222" t="s">
        <v>132</v>
      </c>
      <c r="H4" s="222" t="s">
        <v>133</v>
      </c>
      <c r="I4" s="222" t="s">
        <v>134</v>
      </c>
      <c r="J4" s="222" t="s">
        <v>135</v>
      </c>
      <c r="K4" s="222" t="s">
        <v>365</v>
      </c>
      <c r="L4" s="222" t="s">
        <v>466</v>
      </c>
      <c r="M4" s="223" t="s">
        <v>647</v>
      </c>
    </row>
    <row r="5" spans="1:13" ht="16.5" customHeight="1">
      <c r="A5" s="224"/>
      <c r="B5" s="224"/>
      <c r="C5" s="224"/>
      <c r="D5" s="224" t="s">
        <v>136</v>
      </c>
      <c r="E5" s="224" t="s">
        <v>465</v>
      </c>
      <c r="F5" s="224"/>
      <c r="G5" s="224"/>
      <c r="H5" s="224" t="s">
        <v>137</v>
      </c>
      <c r="I5" s="224" t="s">
        <v>138</v>
      </c>
      <c r="J5" s="224" t="s">
        <v>139</v>
      </c>
      <c r="K5" s="224" t="s">
        <v>367</v>
      </c>
      <c r="L5" s="224"/>
      <c r="M5" s="225"/>
    </row>
    <row r="6" spans="1:13" ht="13.5" customHeight="1">
      <c r="A6" s="224" t="s">
        <v>766</v>
      </c>
      <c r="B6" s="224" t="s">
        <v>43</v>
      </c>
      <c r="C6" s="224" t="s">
        <v>57</v>
      </c>
      <c r="D6" s="224"/>
      <c r="E6" s="224"/>
      <c r="F6" s="224"/>
      <c r="G6" s="224"/>
      <c r="H6" s="224"/>
      <c r="I6" s="224" t="s">
        <v>140</v>
      </c>
      <c r="J6" s="224" t="s">
        <v>367</v>
      </c>
      <c r="K6" s="224" t="s">
        <v>368</v>
      </c>
      <c r="L6" s="224"/>
      <c r="M6" s="225"/>
    </row>
    <row r="7" spans="1:13" ht="15" customHeight="1">
      <c r="A7" s="250"/>
      <c r="B7" s="224"/>
      <c r="C7" s="224"/>
      <c r="D7" s="224"/>
      <c r="E7" s="224"/>
      <c r="F7" s="224"/>
      <c r="G7" s="224"/>
      <c r="H7" s="224"/>
      <c r="I7" s="224"/>
      <c r="J7" s="224" t="s">
        <v>422</v>
      </c>
      <c r="K7" s="224"/>
      <c r="L7" s="224"/>
      <c r="M7" s="225"/>
    </row>
    <row r="8" spans="1:13" ht="18.75">
      <c r="A8" s="251" t="s">
        <v>177</v>
      </c>
      <c r="B8" s="226"/>
      <c r="C8" s="227"/>
      <c r="D8" s="228" t="s">
        <v>424</v>
      </c>
      <c r="E8" s="228" t="s">
        <v>467</v>
      </c>
      <c r="F8" s="228" t="s">
        <v>831</v>
      </c>
      <c r="G8" s="228" t="s">
        <v>429</v>
      </c>
      <c r="H8" s="228" t="s">
        <v>428</v>
      </c>
      <c r="I8" s="228" t="s">
        <v>425</v>
      </c>
      <c r="J8" s="228" t="s">
        <v>427</v>
      </c>
      <c r="K8" s="228" t="s">
        <v>366</v>
      </c>
      <c r="L8" s="228" t="s">
        <v>468</v>
      </c>
      <c r="M8" s="229" t="s">
        <v>426</v>
      </c>
    </row>
    <row r="9" spans="1:13" ht="18.75">
      <c r="A9" s="236" t="s">
        <v>647</v>
      </c>
      <c r="B9" s="245">
        <v>463000</v>
      </c>
      <c r="C9" s="245">
        <f aca="true" t="shared" si="0" ref="C9:C28">+D9+E9+F9+G9+H9+I9+J9+K9+L9+M9</f>
        <v>367545</v>
      </c>
      <c r="D9" s="245">
        <v>0</v>
      </c>
      <c r="E9" s="245">
        <v>0</v>
      </c>
      <c r="F9" s="245">
        <v>0</v>
      </c>
      <c r="G9" s="245">
        <v>0</v>
      </c>
      <c r="H9" s="245">
        <v>0</v>
      </c>
      <c r="I9" s="245">
        <v>0</v>
      </c>
      <c r="J9" s="245">
        <v>0</v>
      </c>
      <c r="K9" s="245">
        <v>0</v>
      </c>
      <c r="L9" s="245">
        <v>0</v>
      </c>
      <c r="M9" s="245">
        <v>367545</v>
      </c>
    </row>
    <row r="10" spans="1:13" ht="18.75">
      <c r="A10" s="230" t="s">
        <v>433</v>
      </c>
      <c r="B10" s="232">
        <v>69000</v>
      </c>
      <c r="C10" s="232">
        <f t="shared" si="0"/>
        <v>68112</v>
      </c>
      <c r="D10" s="232">
        <v>0</v>
      </c>
      <c r="E10" s="232">
        <v>0</v>
      </c>
      <c r="F10" s="232">
        <v>0</v>
      </c>
      <c r="G10" s="232">
        <v>0</v>
      </c>
      <c r="H10" s="232">
        <v>0</v>
      </c>
      <c r="I10" s="232">
        <v>0</v>
      </c>
      <c r="J10" s="232">
        <v>0</v>
      </c>
      <c r="K10" s="232">
        <v>0</v>
      </c>
      <c r="L10" s="232">
        <v>0</v>
      </c>
      <c r="M10" s="232">
        <v>68112</v>
      </c>
    </row>
    <row r="11" spans="1:13" ht="18.75">
      <c r="A11" s="230" t="s">
        <v>310</v>
      </c>
      <c r="B11" s="232">
        <v>1801000</v>
      </c>
      <c r="C11" s="232">
        <f t="shared" si="0"/>
        <v>1668230</v>
      </c>
      <c r="D11" s="232">
        <v>1668230</v>
      </c>
      <c r="E11" s="232">
        <v>0</v>
      </c>
      <c r="F11" s="232">
        <v>0</v>
      </c>
      <c r="G11" s="232">
        <v>0</v>
      </c>
      <c r="H11" s="232">
        <v>0</v>
      </c>
      <c r="I11" s="232">
        <v>0</v>
      </c>
      <c r="J11" s="232">
        <v>0</v>
      </c>
      <c r="K11" s="232">
        <v>0</v>
      </c>
      <c r="L11" s="232">
        <v>0</v>
      </c>
      <c r="M11" s="232">
        <v>0</v>
      </c>
    </row>
    <row r="12" spans="1:13" ht="18.75">
      <c r="A12" s="230" t="s">
        <v>298</v>
      </c>
      <c r="B12" s="232">
        <v>2645000</v>
      </c>
      <c r="C12" s="232">
        <f t="shared" si="0"/>
        <v>2617205</v>
      </c>
      <c r="D12" s="232">
        <v>2504217</v>
      </c>
      <c r="E12" s="232">
        <v>0</v>
      </c>
      <c r="F12" s="232">
        <v>112988</v>
      </c>
      <c r="G12" s="232">
        <v>0</v>
      </c>
      <c r="H12" s="232">
        <v>0</v>
      </c>
      <c r="I12" s="232">
        <v>0</v>
      </c>
      <c r="J12" s="232">
        <v>0</v>
      </c>
      <c r="K12" s="232">
        <v>0</v>
      </c>
      <c r="L12" s="232">
        <v>0</v>
      </c>
      <c r="M12" s="232">
        <v>0</v>
      </c>
    </row>
    <row r="13" spans="1:13" ht="18.75">
      <c r="A13" s="230" t="s">
        <v>382</v>
      </c>
      <c r="B13" s="232">
        <v>1431000</v>
      </c>
      <c r="C13" s="232">
        <f t="shared" si="0"/>
        <v>0</v>
      </c>
      <c r="D13" s="232">
        <v>0</v>
      </c>
      <c r="E13" s="232"/>
      <c r="F13" s="232">
        <v>0</v>
      </c>
      <c r="G13" s="232"/>
      <c r="H13" s="232"/>
      <c r="I13" s="232"/>
      <c r="J13" s="232"/>
      <c r="K13" s="232"/>
      <c r="L13" s="232"/>
      <c r="M13" s="232"/>
    </row>
    <row r="14" spans="1:13" ht="18.75">
      <c r="A14" s="230" t="s">
        <v>361</v>
      </c>
      <c r="B14" s="232">
        <v>1138000</v>
      </c>
      <c r="C14" s="232">
        <f t="shared" si="0"/>
        <v>1013334</v>
      </c>
      <c r="D14" s="232">
        <v>763334</v>
      </c>
      <c r="E14" s="232">
        <v>0</v>
      </c>
      <c r="F14" s="232">
        <v>180000</v>
      </c>
      <c r="G14" s="232">
        <v>0</v>
      </c>
      <c r="H14" s="232">
        <v>70000</v>
      </c>
      <c r="I14" s="232">
        <v>0</v>
      </c>
      <c r="J14" s="232">
        <v>0</v>
      </c>
      <c r="K14" s="232">
        <v>0</v>
      </c>
      <c r="L14" s="232">
        <v>0</v>
      </c>
      <c r="M14" s="232">
        <v>0</v>
      </c>
    </row>
    <row r="15" spans="1:13" ht="18.75">
      <c r="A15" s="230" t="s">
        <v>897</v>
      </c>
      <c r="B15" s="232">
        <v>142000</v>
      </c>
      <c r="C15" s="232">
        <f t="shared" si="0"/>
        <v>0</v>
      </c>
      <c r="D15" s="232">
        <v>0</v>
      </c>
      <c r="E15" s="232"/>
      <c r="F15" s="232"/>
      <c r="G15" s="232"/>
      <c r="H15" s="232"/>
      <c r="I15" s="232"/>
      <c r="J15" s="232"/>
      <c r="K15" s="232"/>
      <c r="L15" s="232"/>
      <c r="M15" s="232"/>
    </row>
    <row r="16" spans="1:13" ht="18.75">
      <c r="A16" s="230" t="s">
        <v>360</v>
      </c>
      <c r="B16" s="232">
        <v>2941000</v>
      </c>
      <c r="C16" s="232">
        <f t="shared" si="0"/>
        <v>2655541.47</v>
      </c>
      <c r="D16" s="232">
        <v>2265305.47</v>
      </c>
      <c r="E16" s="232">
        <v>114700</v>
      </c>
      <c r="F16" s="232">
        <v>88136</v>
      </c>
      <c r="G16" s="232">
        <v>0</v>
      </c>
      <c r="H16" s="232">
        <v>0</v>
      </c>
      <c r="I16" s="232">
        <v>0</v>
      </c>
      <c r="J16" s="232">
        <v>171400</v>
      </c>
      <c r="K16" s="232">
        <v>0</v>
      </c>
      <c r="L16" s="232">
        <v>16000</v>
      </c>
      <c r="M16" s="232">
        <v>0</v>
      </c>
    </row>
    <row r="17" spans="1:13" ht="18.75">
      <c r="A17" s="230" t="s">
        <v>434</v>
      </c>
      <c r="B17" s="232">
        <v>4038000</v>
      </c>
      <c r="C17" s="232">
        <f t="shared" si="0"/>
        <v>2366970.3899999997</v>
      </c>
      <c r="D17" s="232">
        <v>134127</v>
      </c>
      <c r="E17" s="232">
        <v>0</v>
      </c>
      <c r="F17" s="232">
        <v>234139</v>
      </c>
      <c r="G17" s="232">
        <v>0</v>
      </c>
      <c r="H17" s="232">
        <v>1487316.39</v>
      </c>
      <c r="I17" s="232">
        <v>35500</v>
      </c>
      <c r="J17" s="232">
        <v>475888</v>
      </c>
      <c r="K17" s="232">
        <v>0</v>
      </c>
      <c r="L17" s="232">
        <v>0</v>
      </c>
      <c r="M17" s="232">
        <v>0</v>
      </c>
    </row>
    <row r="18" spans="1:13" ht="18.75">
      <c r="A18" s="230" t="s">
        <v>362</v>
      </c>
      <c r="B18" s="232">
        <v>947300</v>
      </c>
      <c r="C18" s="232">
        <f t="shared" si="0"/>
        <v>935077.4</v>
      </c>
      <c r="D18" s="232">
        <v>528861.4</v>
      </c>
      <c r="E18" s="232">
        <v>0</v>
      </c>
      <c r="F18" s="232">
        <v>0</v>
      </c>
      <c r="G18" s="232">
        <v>0</v>
      </c>
      <c r="H18" s="232">
        <v>406216</v>
      </c>
      <c r="I18" s="232">
        <v>0</v>
      </c>
      <c r="J18" s="232">
        <v>0</v>
      </c>
      <c r="K18" s="232">
        <v>0</v>
      </c>
      <c r="L18" s="232">
        <v>0</v>
      </c>
      <c r="M18" s="232">
        <v>0</v>
      </c>
    </row>
    <row r="19" spans="1:13" ht="18.75">
      <c r="A19" s="230" t="s">
        <v>435</v>
      </c>
      <c r="B19" s="232">
        <v>5233700</v>
      </c>
      <c r="C19" s="232">
        <f t="shared" si="0"/>
        <v>4930527.79</v>
      </c>
      <c r="D19" s="232">
        <v>269806</v>
      </c>
      <c r="E19" s="232">
        <v>0</v>
      </c>
      <c r="F19" s="232">
        <v>4533849.79</v>
      </c>
      <c r="G19" s="232">
        <v>0</v>
      </c>
      <c r="H19" s="232">
        <v>86906</v>
      </c>
      <c r="I19" s="232">
        <v>0</v>
      </c>
      <c r="J19" s="232">
        <v>39966</v>
      </c>
      <c r="K19" s="232">
        <v>0</v>
      </c>
      <c r="L19" s="232">
        <v>0</v>
      </c>
      <c r="M19" s="232">
        <v>0</v>
      </c>
    </row>
    <row r="20" spans="1:13" ht="18.75">
      <c r="A20" s="230" t="s">
        <v>141</v>
      </c>
      <c r="B20" s="232">
        <v>206000</v>
      </c>
      <c r="C20" s="232">
        <f t="shared" si="0"/>
        <v>185816.67</v>
      </c>
      <c r="D20" s="232">
        <v>185816.67</v>
      </c>
      <c r="E20" s="232">
        <v>0</v>
      </c>
      <c r="F20" s="232">
        <v>0</v>
      </c>
      <c r="G20" s="232">
        <v>0</v>
      </c>
      <c r="H20" s="232">
        <v>0</v>
      </c>
      <c r="I20" s="232">
        <v>0</v>
      </c>
      <c r="J20" s="232">
        <v>0</v>
      </c>
      <c r="K20" s="232">
        <v>0</v>
      </c>
      <c r="L20" s="232">
        <v>0</v>
      </c>
      <c r="M20" s="232">
        <v>0</v>
      </c>
    </row>
    <row r="21" spans="1:13" ht="18.75">
      <c r="A21" s="230" t="s">
        <v>383</v>
      </c>
      <c r="B21" s="232">
        <v>4000</v>
      </c>
      <c r="C21" s="232">
        <f t="shared" si="0"/>
        <v>610</v>
      </c>
      <c r="D21" s="232">
        <v>610</v>
      </c>
      <c r="E21" s="232"/>
      <c r="F21" s="232"/>
      <c r="G21" s="232"/>
      <c r="H21" s="232"/>
      <c r="I21" s="232"/>
      <c r="J21" s="232"/>
      <c r="K21" s="232"/>
      <c r="L21" s="232"/>
      <c r="M21" s="232"/>
    </row>
    <row r="22" spans="1:13" ht="18.75">
      <c r="A22" s="230" t="s">
        <v>384</v>
      </c>
      <c r="B22" s="232">
        <v>686000</v>
      </c>
      <c r="C22" s="232">
        <f t="shared" si="0"/>
        <v>677958</v>
      </c>
      <c r="D22" s="232">
        <v>677958</v>
      </c>
      <c r="E22" s="232">
        <v>0</v>
      </c>
      <c r="F22" s="232">
        <v>0</v>
      </c>
      <c r="G22" s="232">
        <v>0</v>
      </c>
      <c r="H22" s="232">
        <v>0</v>
      </c>
      <c r="I22" s="232">
        <v>0</v>
      </c>
      <c r="J22" s="232">
        <v>0</v>
      </c>
      <c r="K22" s="232">
        <v>0</v>
      </c>
      <c r="L22" s="232">
        <v>0</v>
      </c>
      <c r="M22" s="232">
        <v>0</v>
      </c>
    </row>
    <row r="23" spans="1:13" ht="18.75">
      <c r="A23" s="230" t="s">
        <v>438</v>
      </c>
      <c r="B23" s="232">
        <v>20000</v>
      </c>
      <c r="C23" s="232">
        <f t="shared" si="0"/>
        <v>20000</v>
      </c>
      <c r="D23" s="232">
        <v>20000</v>
      </c>
      <c r="E23" s="232"/>
      <c r="F23" s="232"/>
      <c r="G23" s="232"/>
      <c r="H23" s="232"/>
      <c r="I23" s="232"/>
      <c r="J23" s="232"/>
      <c r="K23" s="232"/>
      <c r="L23" s="232"/>
      <c r="M23" s="232"/>
    </row>
    <row r="24" spans="1:13" ht="18.75">
      <c r="A24" s="230" t="s">
        <v>385</v>
      </c>
      <c r="B24" s="232">
        <v>60000</v>
      </c>
      <c r="C24" s="232">
        <f t="shared" si="0"/>
        <v>60000</v>
      </c>
      <c r="D24" s="232">
        <v>0</v>
      </c>
      <c r="E24" s="232">
        <v>0</v>
      </c>
      <c r="F24" s="232">
        <v>0</v>
      </c>
      <c r="G24" s="232">
        <v>60000</v>
      </c>
      <c r="H24" s="232"/>
      <c r="I24" s="232"/>
      <c r="J24" s="232"/>
      <c r="K24" s="232"/>
      <c r="L24" s="232"/>
      <c r="M24" s="232"/>
    </row>
    <row r="25" spans="1:13" ht="18.75">
      <c r="A25" s="230" t="s">
        <v>381</v>
      </c>
      <c r="B25" s="232">
        <v>448700</v>
      </c>
      <c r="C25" s="232">
        <f t="shared" si="0"/>
        <v>443200</v>
      </c>
      <c r="D25" s="232">
        <v>443200</v>
      </c>
      <c r="E25" s="232">
        <v>0</v>
      </c>
      <c r="F25" s="232">
        <v>0</v>
      </c>
      <c r="G25" s="232">
        <v>0</v>
      </c>
      <c r="H25" s="232">
        <v>0</v>
      </c>
      <c r="I25" s="232">
        <v>0</v>
      </c>
      <c r="J25" s="232">
        <v>0</v>
      </c>
      <c r="K25" s="232">
        <v>0</v>
      </c>
      <c r="L25" s="232">
        <v>0</v>
      </c>
      <c r="M25" s="232">
        <v>0</v>
      </c>
    </row>
    <row r="26" spans="1:13" ht="18.75">
      <c r="A26" s="230" t="s">
        <v>436</v>
      </c>
      <c r="B26" s="232">
        <v>44300</v>
      </c>
      <c r="C26" s="232">
        <f t="shared" si="0"/>
        <v>44300</v>
      </c>
      <c r="D26" s="232">
        <v>44300</v>
      </c>
      <c r="E26" s="232">
        <v>0</v>
      </c>
      <c r="F26" s="232">
        <v>0</v>
      </c>
      <c r="G26" s="232">
        <v>0</v>
      </c>
      <c r="H26" s="232">
        <v>0</v>
      </c>
      <c r="I26" s="232">
        <v>0</v>
      </c>
      <c r="J26" s="232">
        <v>0</v>
      </c>
      <c r="K26" s="232">
        <v>0</v>
      </c>
      <c r="L26" s="232">
        <v>0</v>
      </c>
      <c r="M26" s="232">
        <v>0</v>
      </c>
    </row>
    <row r="27" spans="1:13" ht="16.5" customHeight="1">
      <c r="A27" s="230" t="s">
        <v>142</v>
      </c>
      <c r="B27" s="232">
        <v>2525000</v>
      </c>
      <c r="C27" s="232">
        <f t="shared" si="0"/>
        <v>2507000</v>
      </c>
      <c r="D27" s="232">
        <v>0</v>
      </c>
      <c r="E27" s="246">
        <v>0</v>
      </c>
      <c r="F27" s="246">
        <v>0</v>
      </c>
      <c r="G27" s="246">
        <v>0</v>
      </c>
      <c r="H27" s="246">
        <v>1555000</v>
      </c>
      <c r="I27" s="246">
        <v>0</v>
      </c>
      <c r="J27" s="246">
        <v>0</v>
      </c>
      <c r="K27" s="246">
        <v>952000</v>
      </c>
      <c r="L27" s="246">
        <v>0</v>
      </c>
      <c r="M27" s="246">
        <v>0</v>
      </c>
    </row>
    <row r="28" spans="1:13" ht="17.25" customHeight="1" thickBot="1">
      <c r="A28" s="247" t="s">
        <v>437</v>
      </c>
      <c r="B28" s="248">
        <v>4857000</v>
      </c>
      <c r="C28" s="248">
        <f t="shared" si="0"/>
        <v>0</v>
      </c>
      <c r="D28" s="248">
        <v>0</v>
      </c>
      <c r="E28" s="248">
        <v>0</v>
      </c>
      <c r="F28" s="248">
        <v>0</v>
      </c>
      <c r="G28" s="248">
        <v>0</v>
      </c>
      <c r="H28" s="248">
        <v>0</v>
      </c>
      <c r="I28" s="248">
        <v>0</v>
      </c>
      <c r="J28" s="248">
        <v>0</v>
      </c>
      <c r="K28" s="248">
        <v>0</v>
      </c>
      <c r="L28" s="248">
        <v>0</v>
      </c>
      <c r="M28" s="248">
        <v>0</v>
      </c>
    </row>
    <row r="29" spans="1:13" s="262" customFormat="1" ht="19.5" thickBot="1">
      <c r="A29" s="261" t="s">
        <v>57</v>
      </c>
      <c r="B29" s="121">
        <f>SUM(B9:B28)</f>
        <v>29700000</v>
      </c>
      <c r="C29" s="121">
        <f>SUM(C9:C28)</f>
        <v>20561427.720000003</v>
      </c>
      <c r="D29" s="121">
        <f>SUM(D9:D28)</f>
        <v>9505765.540000001</v>
      </c>
      <c r="E29" s="121">
        <f aca="true" t="shared" si="1" ref="E29:K29">SUM(E11:E28)</f>
        <v>114700</v>
      </c>
      <c r="F29" s="121">
        <f t="shared" si="1"/>
        <v>5149112.79</v>
      </c>
      <c r="G29" s="121">
        <f t="shared" si="1"/>
        <v>60000</v>
      </c>
      <c r="H29" s="121">
        <f t="shared" si="1"/>
        <v>3605438.3899999997</v>
      </c>
      <c r="I29" s="121">
        <f t="shared" si="1"/>
        <v>35500</v>
      </c>
      <c r="J29" s="121">
        <f t="shared" si="1"/>
        <v>687254</v>
      </c>
      <c r="K29" s="121">
        <f t="shared" si="1"/>
        <v>952000</v>
      </c>
      <c r="L29" s="121">
        <f>SUM(L9:L28)</f>
        <v>16000</v>
      </c>
      <c r="M29" s="121">
        <f>SUM(M9:M28)</f>
        <v>435657</v>
      </c>
    </row>
    <row r="30" spans="1:13" s="256" customFormat="1" ht="18.75">
      <c r="A30" s="254"/>
      <c r="B30" s="255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 t="s">
        <v>409</v>
      </c>
    </row>
    <row r="31" spans="1:12" ht="18.75">
      <c r="A31" s="233"/>
      <c r="B31" s="234"/>
      <c r="C31" s="234"/>
      <c r="D31" s="234"/>
      <c r="E31" s="234"/>
      <c r="F31" s="255" t="s">
        <v>100</v>
      </c>
      <c r="G31" s="234"/>
      <c r="H31" s="234"/>
      <c r="I31" s="234"/>
      <c r="J31" s="234"/>
      <c r="K31" s="234"/>
      <c r="L31" s="234"/>
    </row>
    <row r="32" spans="1:12" ht="18.75">
      <c r="A32" s="233"/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</row>
    <row r="33" spans="1:12" ht="18.75">
      <c r="A33" s="242" t="s">
        <v>245</v>
      </c>
      <c r="B33" s="222" t="s">
        <v>43</v>
      </c>
      <c r="C33" s="222" t="s">
        <v>57</v>
      </c>
      <c r="D33" s="233"/>
      <c r="E33" s="234"/>
      <c r="F33" s="234"/>
      <c r="G33" s="234"/>
      <c r="H33" s="234"/>
      <c r="I33" s="234"/>
      <c r="J33" s="234"/>
      <c r="K33" s="234"/>
      <c r="L33" s="234"/>
    </row>
    <row r="34" spans="1:12" ht="18.75">
      <c r="A34" s="236" t="s">
        <v>252</v>
      </c>
      <c r="B34" s="231">
        <v>36000</v>
      </c>
      <c r="C34" s="231">
        <v>34467.39</v>
      </c>
      <c r="D34" s="234"/>
      <c r="E34" s="234"/>
      <c r="F34" s="234"/>
      <c r="G34" s="234"/>
      <c r="H34" s="234"/>
      <c r="I34" s="234"/>
      <c r="J34" s="234"/>
      <c r="K34" s="234"/>
      <c r="L34" s="234"/>
    </row>
    <row r="35" spans="1:12" ht="18.75">
      <c r="A35" s="230" t="s">
        <v>254</v>
      </c>
      <c r="B35" s="232">
        <v>2000</v>
      </c>
      <c r="C35" s="232">
        <v>348</v>
      </c>
      <c r="D35" s="234"/>
      <c r="E35" s="234"/>
      <c r="F35" s="234"/>
      <c r="G35" s="234"/>
      <c r="H35" s="234"/>
      <c r="I35" s="234"/>
      <c r="J35" s="234"/>
      <c r="K35" s="234"/>
      <c r="L35" s="234"/>
    </row>
    <row r="36" spans="1:12" ht="18.75">
      <c r="A36" s="230" t="s">
        <v>255</v>
      </c>
      <c r="B36" s="232">
        <v>300000</v>
      </c>
      <c r="C36" s="232">
        <v>343353.26</v>
      </c>
      <c r="D36" s="234"/>
      <c r="E36" s="234"/>
      <c r="F36" s="234"/>
      <c r="G36" s="234"/>
      <c r="H36" s="234"/>
      <c r="I36" s="234"/>
      <c r="J36" s="234"/>
      <c r="K36" s="234"/>
      <c r="L36" s="234"/>
    </row>
    <row r="37" spans="1:12" ht="18.75">
      <c r="A37" s="230" t="s">
        <v>440</v>
      </c>
      <c r="B37" s="232">
        <v>11000</v>
      </c>
      <c r="C37" s="232">
        <v>0</v>
      </c>
      <c r="D37" s="234"/>
      <c r="E37" s="234"/>
      <c r="F37" s="234"/>
      <c r="G37" s="234"/>
      <c r="H37" s="234"/>
      <c r="I37" s="234"/>
      <c r="J37" s="234"/>
      <c r="K37" s="234"/>
      <c r="L37" s="234"/>
    </row>
    <row r="38" spans="1:12" ht="18.75">
      <c r="A38" s="230" t="s">
        <v>253</v>
      </c>
      <c r="B38" s="232">
        <v>10696800</v>
      </c>
      <c r="C38" s="232">
        <v>12497466.98</v>
      </c>
      <c r="D38" s="234"/>
      <c r="E38" s="234"/>
      <c r="F38" s="234"/>
      <c r="G38" s="234"/>
      <c r="H38" s="234"/>
      <c r="I38" s="234"/>
      <c r="J38" s="234"/>
      <c r="K38" s="234"/>
      <c r="L38" s="234"/>
    </row>
    <row r="39" spans="1:12" ht="19.5" thickBot="1">
      <c r="A39" s="244"/>
      <c r="B39" s="252"/>
      <c r="C39" s="252"/>
      <c r="D39" s="234"/>
      <c r="E39" s="234"/>
      <c r="F39" s="234"/>
      <c r="G39" s="234"/>
      <c r="H39" s="234"/>
      <c r="I39" s="234"/>
      <c r="J39" s="234"/>
      <c r="K39" s="234"/>
      <c r="L39" s="234"/>
    </row>
    <row r="40" spans="1:12" ht="19.5" thickBot="1">
      <c r="A40" s="261" t="s">
        <v>369</v>
      </c>
      <c r="B40" s="121">
        <f>SUM(B34:B39)</f>
        <v>11045800</v>
      </c>
      <c r="C40" s="121">
        <f>SUM(C34:C39)</f>
        <v>12875635.63</v>
      </c>
      <c r="D40" s="234"/>
      <c r="E40" s="234"/>
      <c r="F40" s="234"/>
      <c r="G40" s="234"/>
      <c r="H40" s="234"/>
      <c r="I40" s="234"/>
      <c r="J40" s="234"/>
      <c r="K40" s="234"/>
      <c r="L40" s="234"/>
    </row>
    <row r="41" spans="1:12" ht="18.75">
      <c r="A41" s="257" t="s">
        <v>147</v>
      </c>
      <c r="B41" s="246">
        <v>13908200</v>
      </c>
      <c r="C41" s="246">
        <v>9793092</v>
      </c>
      <c r="D41" s="234"/>
      <c r="E41" s="234"/>
      <c r="F41" s="234"/>
      <c r="G41" s="234"/>
      <c r="H41" s="234"/>
      <c r="I41" s="234"/>
      <c r="J41" s="234"/>
      <c r="K41" s="234"/>
      <c r="L41" s="234"/>
    </row>
    <row r="42" spans="1:12" ht="18.75">
      <c r="A42" s="244"/>
      <c r="B42" s="252"/>
      <c r="C42" s="252"/>
      <c r="D42" s="234"/>
      <c r="E42" s="234"/>
      <c r="F42" s="234"/>
      <c r="G42" s="234"/>
      <c r="H42" s="234"/>
      <c r="I42" s="234"/>
      <c r="J42" s="234"/>
      <c r="K42" s="234"/>
      <c r="L42" s="234"/>
    </row>
    <row r="43" spans="1:12" ht="18.75">
      <c r="A43" s="240"/>
      <c r="B43" s="241"/>
      <c r="C43" s="241"/>
      <c r="D43" s="234"/>
      <c r="E43" s="234"/>
      <c r="F43" s="234"/>
      <c r="G43" s="234"/>
      <c r="H43" s="234"/>
      <c r="I43" s="234"/>
      <c r="J43" s="234"/>
      <c r="K43" s="234"/>
      <c r="L43" s="234"/>
    </row>
    <row r="44" spans="1:12" ht="19.5" thickBot="1">
      <c r="A44" s="171" t="s">
        <v>57</v>
      </c>
      <c r="B44" s="172">
        <f>+B40+B41+B42</f>
        <v>24954000</v>
      </c>
      <c r="C44" s="172">
        <f>+C40+C41+C42+C43</f>
        <v>22668727.630000003</v>
      </c>
      <c r="D44" s="234"/>
      <c r="E44" s="234"/>
      <c r="F44" s="234"/>
      <c r="G44" s="234"/>
      <c r="H44" s="234"/>
      <c r="I44" s="234"/>
      <c r="J44" s="234"/>
      <c r="K44" s="234"/>
      <c r="L44" s="234"/>
    </row>
    <row r="45" spans="1:12" ht="20.25" thickBot="1" thickTop="1">
      <c r="A45" s="124" t="s">
        <v>580</v>
      </c>
      <c r="B45" s="109"/>
      <c r="C45" s="173">
        <f>+C29-C44</f>
        <v>-2107299.91</v>
      </c>
      <c r="D45" s="243"/>
      <c r="E45" s="243"/>
      <c r="F45" s="234"/>
      <c r="G45" s="234"/>
      <c r="H45" s="234"/>
      <c r="I45" s="234"/>
      <c r="J45" s="234"/>
      <c r="K45" s="234"/>
      <c r="L45" s="234"/>
    </row>
    <row r="46" spans="1:12" ht="19.5" thickTop="1">
      <c r="A46" s="243"/>
      <c r="B46" s="243"/>
      <c r="C46" s="243"/>
      <c r="D46" s="234"/>
      <c r="E46" s="234"/>
      <c r="F46" s="234"/>
      <c r="G46" s="234"/>
      <c r="H46" s="234"/>
      <c r="I46" s="234"/>
      <c r="J46" s="234"/>
      <c r="K46" s="234"/>
      <c r="L46" s="234"/>
    </row>
  </sheetData>
  <printOptions/>
  <pageMargins left="0.27" right="0.22" top="0.57" bottom="0.53" header="0.5" footer="0.5"/>
  <pageSetup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76"/>
  <sheetViews>
    <sheetView view="pageBreakPreview" zoomScaleNormal="50" zoomScaleSheetLayoutView="100" zoomScalePageLayoutView="0" workbookViewId="0" topLeftCell="A1">
      <selection activeCell="A1" sqref="A1:IV16384"/>
    </sheetView>
  </sheetViews>
  <sheetFormatPr defaultColWidth="31.7109375" defaultRowHeight="21.75"/>
  <cols>
    <col min="1" max="1" width="27.421875" style="221" customWidth="1"/>
    <col min="2" max="2" width="12.8515625" style="221" customWidth="1"/>
    <col min="3" max="3" width="12.28125" style="221" customWidth="1"/>
    <col min="4" max="4" width="12.00390625" style="221" customWidth="1"/>
    <col min="5" max="5" width="9.8515625" style="221" customWidth="1"/>
    <col min="6" max="6" width="11.57421875" style="221" customWidth="1"/>
    <col min="7" max="7" width="9.00390625" style="221" customWidth="1"/>
    <col min="8" max="8" width="11.7109375" style="221" customWidth="1"/>
    <col min="9" max="9" width="9.421875" style="221" customWidth="1"/>
    <col min="10" max="10" width="10.140625" style="221" customWidth="1"/>
    <col min="11" max="11" width="9.8515625" style="221" customWidth="1"/>
    <col min="12" max="12" width="9.28125" style="221" customWidth="1"/>
    <col min="13" max="13" width="9.8515625" style="221" customWidth="1"/>
    <col min="14" max="16384" width="31.7109375" style="221" customWidth="1"/>
  </cols>
  <sheetData>
    <row r="1" s="105" customFormat="1" ht="18.75">
      <c r="A1" s="105" t="s">
        <v>829</v>
      </c>
    </row>
    <row r="2" s="105" customFormat="1" ht="18.75">
      <c r="A2" s="105" t="s">
        <v>741</v>
      </c>
    </row>
    <row r="3" s="105" customFormat="1" ht="19.5" thickBot="1">
      <c r="A3" s="105" t="s">
        <v>380</v>
      </c>
    </row>
    <row r="4" spans="1:13" ht="18.75">
      <c r="A4" s="222"/>
      <c r="B4" s="222"/>
      <c r="C4" s="222"/>
      <c r="D4" s="222" t="s">
        <v>838</v>
      </c>
      <c r="E4" s="222" t="s">
        <v>469</v>
      </c>
      <c r="F4" s="222" t="s">
        <v>830</v>
      </c>
      <c r="G4" s="222" t="s">
        <v>132</v>
      </c>
      <c r="H4" s="222" t="s">
        <v>133</v>
      </c>
      <c r="I4" s="222" t="s">
        <v>134</v>
      </c>
      <c r="J4" s="222" t="s">
        <v>135</v>
      </c>
      <c r="K4" s="222" t="s">
        <v>365</v>
      </c>
      <c r="L4" s="222" t="s">
        <v>466</v>
      </c>
      <c r="M4" s="223" t="s">
        <v>647</v>
      </c>
    </row>
    <row r="5" spans="1:13" ht="16.5" customHeight="1">
      <c r="A5" s="224"/>
      <c r="B5" s="224"/>
      <c r="C5" s="224"/>
      <c r="D5" s="224" t="s">
        <v>136</v>
      </c>
      <c r="E5" s="224" t="s">
        <v>465</v>
      </c>
      <c r="F5" s="224"/>
      <c r="G5" s="224"/>
      <c r="H5" s="224" t="s">
        <v>137</v>
      </c>
      <c r="I5" s="224" t="s">
        <v>138</v>
      </c>
      <c r="J5" s="224" t="s">
        <v>139</v>
      </c>
      <c r="K5" s="224" t="s">
        <v>367</v>
      </c>
      <c r="L5" s="224"/>
      <c r="M5" s="225"/>
    </row>
    <row r="6" spans="1:13" ht="13.5" customHeight="1">
      <c r="A6" s="224" t="s">
        <v>766</v>
      </c>
      <c r="B6" s="224" t="s">
        <v>43</v>
      </c>
      <c r="C6" s="224" t="s">
        <v>57</v>
      </c>
      <c r="D6" s="224"/>
      <c r="E6" s="224"/>
      <c r="F6" s="224"/>
      <c r="G6" s="224"/>
      <c r="H6" s="224"/>
      <c r="I6" s="224" t="s">
        <v>140</v>
      </c>
      <c r="J6" s="224" t="s">
        <v>367</v>
      </c>
      <c r="K6" s="224" t="s">
        <v>368</v>
      </c>
      <c r="L6" s="224"/>
      <c r="M6" s="225"/>
    </row>
    <row r="7" spans="1:13" ht="15" customHeight="1">
      <c r="A7" s="250"/>
      <c r="B7" s="224"/>
      <c r="C7" s="224"/>
      <c r="D7" s="224"/>
      <c r="E7" s="224"/>
      <c r="F7" s="224"/>
      <c r="G7" s="224"/>
      <c r="H7" s="224"/>
      <c r="I7" s="224"/>
      <c r="J7" s="224" t="s">
        <v>422</v>
      </c>
      <c r="K7" s="224"/>
      <c r="L7" s="224"/>
      <c r="M7" s="225"/>
    </row>
    <row r="8" spans="1:13" ht="18.75">
      <c r="A8" s="251" t="s">
        <v>177</v>
      </c>
      <c r="B8" s="226"/>
      <c r="C8" s="227"/>
      <c r="D8" s="228" t="s">
        <v>424</v>
      </c>
      <c r="E8" s="228" t="s">
        <v>467</v>
      </c>
      <c r="F8" s="228" t="s">
        <v>831</v>
      </c>
      <c r="G8" s="228" t="s">
        <v>429</v>
      </c>
      <c r="H8" s="228" t="s">
        <v>428</v>
      </c>
      <c r="I8" s="228" t="s">
        <v>425</v>
      </c>
      <c r="J8" s="228" t="s">
        <v>427</v>
      </c>
      <c r="K8" s="228" t="s">
        <v>366</v>
      </c>
      <c r="L8" s="228" t="s">
        <v>468</v>
      </c>
      <c r="M8" s="229" t="s">
        <v>426</v>
      </c>
    </row>
    <row r="9" spans="1:13" ht="18.75">
      <c r="A9" s="236" t="s">
        <v>647</v>
      </c>
      <c r="B9" s="245">
        <v>463000</v>
      </c>
      <c r="C9" s="245">
        <f aca="true" t="shared" si="0" ref="C9:C28">+D9+E9+F9+G9+H9+I9+J9+K9+L9+M9</f>
        <v>367545</v>
      </c>
      <c r="D9" s="245">
        <v>0</v>
      </c>
      <c r="E9" s="245">
        <v>0</v>
      </c>
      <c r="F9" s="245">
        <v>0</v>
      </c>
      <c r="G9" s="245">
        <v>0</v>
      </c>
      <c r="H9" s="245">
        <v>0</v>
      </c>
      <c r="I9" s="245">
        <v>0</v>
      </c>
      <c r="J9" s="245">
        <v>0</v>
      </c>
      <c r="K9" s="245">
        <v>0</v>
      </c>
      <c r="L9" s="245">
        <v>0</v>
      </c>
      <c r="M9" s="245">
        <v>367545</v>
      </c>
    </row>
    <row r="10" spans="1:13" ht="18.75">
      <c r="A10" s="230" t="s">
        <v>433</v>
      </c>
      <c r="B10" s="232">
        <v>69000</v>
      </c>
      <c r="C10" s="232">
        <f t="shared" si="0"/>
        <v>68112</v>
      </c>
      <c r="D10" s="232">
        <v>0</v>
      </c>
      <c r="E10" s="232">
        <v>0</v>
      </c>
      <c r="F10" s="232">
        <v>0</v>
      </c>
      <c r="G10" s="232">
        <v>0</v>
      </c>
      <c r="H10" s="232">
        <v>0</v>
      </c>
      <c r="I10" s="232">
        <v>0</v>
      </c>
      <c r="J10" s="232">
        <v>0</v>
      </c>
      <c r="K10" s="232">
        <v>0</v>
      </c>
      <c r="L10" s="232">
        <v>0</v>
      </c>
      <c r="M10" s="232">
        <v>68112</v>
      </c>
    </row>
    <row r="11" spans="1:13" ht="18.75">
      <c r="A11" s="230" t="s">
        <v>310</v>
      </c>
      <c r="B11" s="232">
        <v>1801000</v>
      </c>
      <c r="C11" s="232">
        <f t="shared" si="0"/>
        <v>1668230</v>
      </c>
      <c r="D11" s="232">
        <v>1668230</v>
      </c>
      <c r="E11" s="232">
        <v>0</v>
      </c>
      <c r="F11" s="232">
        <v>0</v>
      </c>
      <c r="G11" s="232">
        <v>0</v>
      </c>
      <c r="H11" s="232">
        <v>0</v>
      </c>
      <c r="I11" s="232">
        <v>0</v>
      </c>
      <c r="J11" s="232">
        <v>0</v>
      </c>
      <c r="K11" s="232">
        <v>0</v>
      </c>
      <c r="L11" s="232">
        <v>0</v>
      </c>
      <c r="M11" s="232">
        <v>0</v>
      </c>
    </row>
    <row r="12" spans="1:13" ht="18.75">
      <c r="A12" s="230" t="s">
        <v>298</v>
      </c>
      <c r="B12" s="232">
        <v>2645000</v>
      </c>
      <c r="C12" s="232">
        <f t="shared" si="0"/>
        <v>2617205</v>
      </c>
      <c r="D12" s="232">
        <v>2504217</v>
      </c>
      <c r="E12" s="232">
        <v>0</v>
      </c>
      <c r="F12" s="232">
        <v>112988</v>
      </c>
      <c r="G12" s="232">
        <v>0</v>
      </c>
      <c r="H12" s="232">
        <v>0</v>
      </c>
      <c r="I12" s="232">
        <v>0</v>
      </c>
      <c r="J12" s="232">
        <v>0</v>
      </c>
      <c r="K12" s="232">
        <v>0</v>
      </c>
      <c r="L12" s="232">
        <v>0</v>
      </c>
      <c r="M12" s="232">
        <v>0</v>
      </c>
    </row>
    <row r="13" spans="1:13" ht="18.75">
      <c r="A13" s="230" t="s">
        <v>382</v>
      </c>
      <c r="B13" s="232">
        <v>1431000</v>
      </c>
      <c r="C13" s="232">
        <f t="shared" si="0"/>
        <v>0</v>
      </c>
      <c r="D13" s="232">
        <v>0</v>
      </c>
      <c r="E13" s="232"/>
      <c r="F13" s="232">
        <v>0</v>
      </c>
      <c r="G13" s="232"/>
      <c r="H13" s="232"/>
      <c r="I13" s="232"/>
      <c r="J13" s="232"/>
      <c r="K13" s="232"/>
      <c r="L13" s="232"/>
      <c r="M13" s="232"/>
    </row>
    <row r="14" spans="1:13" ht="18.75">
      <c r="A14" s="230" t="s">
        <v>361</v>
      </c>
      <c r="B14" s="232">
        <v>1138000</v>
      </c>
      <c r="C14" s="232">
        <f t="shared" si="0"/>
        <v>1013334</v>
      </c>
      <c r="D14" s="232">
        <v>763334</v>
      </c>
      <c r="E14" s="232">
        <v>0</v>
      </c>
      <c r="F14" s="232">
        <v>180000</v>
      </c>
      <c r="G14" s="232">
        <v>0</v>
      </c>
      <c r="H14" s="232">
        <v>70000</v>
      </c>
      <c r="I14" s="232">
        <v>0</v>
      </c>
      <c r="J14" s="232">
        <v>0</v>
      </c>
      <c r="K14" s="232">
        <v>0</v>
      </c>
      <c r="L14" s="232">
        <v>0</v>
      </c>
      <c r="M14" s="232">
        <v>0</v>
      </c>
    </row>
    <row r="15" spans="1:13" ht="18.75">
      <c r="A15" s="230" t="s">
        <v>897</v>
      </c>
      <c r="B15" s="232">
        <v>142000</v>
      </c>
      <c r="C15" s="232">
        <f t="shared" si="0"/>
        <v>0</v>
      </c>
      <c r="D15" s="232">
        <v>0</v>
      </c>
      <c r="E15" s="232"/>
      <c r="F15" s="232"/>
      <c r="G15" s="232"/>
      <c r="H15" s="232"/>
      <c r="I15" s="232"/>
      <c r="J15" s="232"/>
      <c r="K15" s="232"/>
      <c r="L15" s="232"/>
      <c r="M15" s="232"/>
    </row>
    <row r="16" spans="1:13" ht="18.75">
      <c r="A16" s="230" t="s">
        <v>360</v>
      </c>
      <c r="B16" s="232">
        <v>2941000</v>
      </c>
      <c r="C16" s="232">
        <f t="shared" si="0"/>
        <v>2655541.47</v>
      </c>
      <c r="D16" s="232">
        <v>2265305.47</v>
      </c>
      <c r="E16" s="232">
        <v>114700</v>
      </c>
      <c r="F16" s="232">
        <v>88136</v>
      </c>
      <c r="G16" s="232">
        <v>0</v>
      </c>
      <c r="H16" s="232">
        <v>0</v>
      </c>
      <c r="I16" s="232">
        <v>0</v>
      </c>
      <c r="J16" s="232">
        <v>171400</v>
      </c>
      <c r="K16" s="232">
        <v>0</v>
      </c>
      <c r="L16" s="232">
        <v>16000</v>
      </c>
      <c r="M16" s="232">
        <v>0</v>
      </c>
    </row>
    <row r="17" spans="1:13" ht="18.75">
      <c r="A17" s="230" t="s">
        <v>434</v>
      </c>
      <c r="B17" s="232">
        <v>4038000</v>
      </c>
      <c r="C17" s="232">
        <f t="shared" si="0"/>
        <v>2366970.3899999997</v>
      </c>
      <c r="D17" s="232">
        <v>134127</v>
      </c>
      <c r="E17" s="232">
        <v>0</v>
      </c>
      <c r="F17" s="232">
        <v>234139</v>
      </c>
      <c r="G17" s="232">
        <v>0</v>
      </c>
      <c r="H17" s="232">
        <v>1487316.39</v>
      </c>
      <c r="I17" s="232">
        <v>35500</v>
      </c>
      <c r="J17" s="232">
        <v>475888</v>
      </c>
      <c r="K17" s="232">
        <v>0</v>
      </c>
      <c r="L17" s="232">
        <v>0</v>
      </c>
      <c r="M17" s="232">
        <v>0</v>
      </c>
    </row>
    <row r="18" spans="1:13" ht="18.75">
      <c r="A18" s="230" t="s">
        <v>362</v>
      </c>
      <c r="B18" s="232">
        <v>947300</v>
      </c>
      <c r="C18" s="232">
        <f t="shared" si="0"/>
        <v>935077.4</v>
      </c>
      <c r="D18" s="232">
        <v>528861.4</v>
      </c>
      <c r="E18" s="232">
        <v>0</v>
      </c>
      <c r="F18" s="232">
        <v>0</v>
      </c>
      <c r="G18" s="232">
        <v>0</v>
      </c>
      <c r="H18" s="232">
        <v>406216</v>
      </c>
      <c r="I18" s="232">
        <v>0</v>
      </c>
      <c r="J18" s="232">
        <v>0</v>
      </c>
      <c r="K18" s="232">
        <v>0</v>
      </c>
      <c r="L18" s="232">
        <v>0</v>
      </c>
      <c r="M18" s="232">
        <v>0</v>
      </c>
    </row>
    <row r="19" spans="1:13" ht="18.75">
      <c r="A19" s="230" t="s">
        <v>435</v>
      </c>
      <c r="B19" s="232">
        <v>5233700</v>
      </c>
      <c r="C19" s="232">
        <f t="shared" si="0"/>
        <v>4930527.79</v>
      </c>
      <c r="D19" s="232">
        <v>269806</v>
      </c>
      <c r="E19" s="232">
        <v>0</v>
      </c>
      <c r="F19" s="232">
        <v>4533849.79</v>
      </c>
      <c r="G19" s="232">
        <v>0</v>
      </c>
      <c r="H19" s="232">
        <v>86906</v>
      </c>
      <c r="I19" s="232">
        <v>0</v>
      </c>
      <c r="J19" s="232">
        <v>39966</v>
      </c>
      <c r="K19" s="232">
        <v>0</v>
      </c>
      <c r="L19" s="232">
        <v>0</v>
      </c>
      <c r="M19" s="232">
        <v>0</v>
      </c>
    </row>
    <row r="20" spans="1:13" ht="18.75">
      <c r="A20" s="230" t="s">
        <v>141</v>
      </c>
      <c r="B20" s="232">
        <v>206000</v>
      </c>
      <c r="C20" s="232">
        <f t="shared" si="0"/>
        <v>185816.67</v>
      </c>
      <c r="D20" s="232">
        <v>185816.67</v>
      </c>
      <c r="E20" s="232">
        <v>0</v>
      </c>
      <c r="F20" s="232">
        <v>0</v>
      </c>
      <c r="G20" s="232">
        <v>0</v>
      </c>
      <c r="H20" s="232">
        <v>0</v>
      </c>
      <c r="I20" s="232">
        <v>0</v>
      </c>
      <c r="J20" s="232">
        <v>0</v>
      </c>
      <c r="K20" s="232">
        <v>0</v>
      </c>
      <c r="L20" s="232">
        <v>0</v>
      </c>
      <c r="M20" s="232">
        <v>0</v>
      </c>
    </row>
    <row r="21" spans="1:13" ht="18.75">
      <c r="A21" s="230" t="s">
        <v>383</v>
      </c>
      <c r="B21" s="232">
        <v>4000</v>
      </c>
      <c r="C21" s="232">
        <f t="shared" si="0"/>
        <v>610</v>
      </c>
      <c r="D21" s="232">
        <v>610</v>
      </c>
      <c r="E21" s="232"/>
      <c r="F21" s="232"/>
      <c r="G21" s="232"/>
      <c r="H21" s="232"/>
      <c r="I21" s="232"/>
      <c r="J21" s="232"/>
      <c r="K21" s="232"/>
      <c r="L21" s="232"/>
      <c r="M21" s="232"/>
    </row>
    <row r="22" spans="1:13" ht="18.75">
      <c r="A22" s="230" t="s">
        <v>384</v>
      </c>
      <c r="B22" s="232">
        <v>686000</v>
      </c>
      <c r="C22" s="232">
        <f t="shared" si="0"/>
        <v>677958</v>
      </c>
      <c r="D22" s="232">
        <v>677958</v>
      </c>
      <c r="E22" s="232">
        <v>0</v>
      </c>
      <c r="F22" s="232">
        <v>0</v>
      </c>
      <c r="G22" s="232">
        <v>0</v>
      </c>
      <c r="H22" s="232">
        <v>0</v>
      </c>
      <c r="I22" s="232">
        <v>0</v>
      </c>
      <c r="J22" s="232">
        <v>0</v>
      </c>
      <c r="K22" s="232">
        <v>0</v>
      </c>
      <c r="L22" s="232">
        <v>0</v>
      </c>
      <c r="M22" s="232">
        <v>0</v>
      </c>
    </row>
    <row r="23" spans="1:13" ht="18.75">
      <c r="A23" s="230" t="s">
        <v>438</v>
      </c>
      <c r="B23" s="232">
        <v>20000</v>
      </c>
      <c r="C23" s="232">
        <f t="shared" si="0"/>
        <v>20000</v>
      </c>
      <c r="D23" s="232">
        <v>20000</v>
      </c>
      <c r="E23" s="232"/>
      <c r="F23" s="232"/>
      <c r="G23" s="232"/>
      <c r="H23" s="232"/>
      <c r="I23" s="232"/>
      <c r="J23" s="232"/>
      <c r="K23" s="232"/>
      <c r="L23" s="232"/>
      <c r="M23" s="232"/>
    </row>
    <row r="24" spans="1:13" ht="18.75">
      <c r="A24" s="230" t="s">
        <v>385</v>
      </c>
      <c r="B24" s="232">
        <v>60000</v>
      </c>
      <c r="C24" s="232">
        <f t="shared" si="0"/>
        <v>60000</v>
      </c>
      <c r="D24" s="232">
        <v>0</v>
      </c>
      <c r="E24" s="232">
        <v>0</v>
      </c>
      <c r="F24" s="232">
        <v>0</v>
      </c>
      <c r="G24" s="232">
        <v>60000</v>
      </c>
      <c r="H24" s="232"/>
      <c r="I24" s="232"/>
      <c r="J24" s="232"/>
      <c r="K24" s="232"/>
      <c r="L24" s="232"/>
      <c r="M24" s="232"/>
    </row>
    <row r="25" spans="1:13" ht="18.75">
      <c r="A25" s="230" t="s">
        <v>381</v>
      </c>
      <c r="B25" s="232">
        <v>448700</v>
      </c>
      <c r="C25" s="232">
        <f t="shared" si="0"/>
        <v>443200</v>
      </c>
      <c r="D25" s="232">
        <v>443200</v>
      </c>
      <c r="E25" s="232">
        <v>0</v>
      </c>
      <c r="F25" s="232">
        <v>0</v>
      </c>
      <c r="G25" s="232">
        <v>0</v>
      </c>
      <c r="H25" s="232">
        <v>0</v>
      </c>
      <c r="I25" s="232">
        <v>0</v>
      </c>
      <c r="J25" s="232">
        <v>0</v>
      </c>
      <c r="K25" s="232">
        <v>0</v>
      </c>
      <c r="L25" s="232">
        <v>0</v>
      </c>
      <c r="M25" s="232">
        <v>0</v>
      </c>
    </row>
    <row r="26" spans="1:13" ht="18.75">
      <c r="A26" s="230" t="s">
        <v>436</v>
      </c>
      <c r="B26" s="232">
        <v>44300</v>
      </c>
      <c r="C26" s="232">
        <f t="shared" si="0"/>
        <v>44300</v>
      </c>
      <c r="D26" s="232">
        <v>44300</v>
      </c>
      <c r="E26" s="232">
        <v>0</v>
      </c>
      <c r="F26" s="232">
        <v>0</v>
      </c>
      <c r="G26" s="232">
        <v>0</v>
      </c>
      <c r="H26" s="232">
        <v>0</v>
      </c>
      <c r="I26" s="232">
        <v>0</v>
      </c>
      <c r="J26" s="232">
        <v>0</v>
      </c>
      <c r="K26" s="232">
        <v>0</v>
      </c>
      <c r="L26" s="232">
        <v>0</v>
      </c>
      <c r="M26" s="232">
        <v>0</v>
      </c>
    </row>
    <row r="27" spans="1:13" ht="18.75">
      <c r="A27" s="230" t="s">
        <v>142</v>
      </c>
      <c r="B27" s="232">
        <v>2525000</v>
      </c>
      <c r="C27" s="232">
        <f t="shared" si="0"/>
        <v>2507000</v>
      </c>
      <c r="D27" s="232">
        <v>0</v>
      </c>
      <c r="E27" s="246">
        <v>0</v>
      </c>
      <c r="F27" s="246">
        <v>0</v>
      </c>
      <c r="G27" s="246">
        <v>0</v>
      </c>
      <c r="H27" s="246">
        <v>1555000</v>
      </c>
      <c r="I27" s="246">
        <v>0</v>
      </c>
      <c r="J27" s="246">
        <v>0</v>
      </c>
      <c r="K27" s="246">
        <v>952000</v>
      </c>
      <c r="L27" s="246">
        <v>0</v>
      </c>
      <c r="M27" s="246">
        <v>0</v>
      </c>
    </row>
    <row r="28" spans="1:13" ht="19.5" thickBot="1">
      <c r="A28" s="247" t="s">
        <v>437</v>
      </c>
      <c r="B28" s="248">
        <v>4857000</v>
      </c>
      <c r="C28" s="248">
        <f t="shared" si="0"/>
        <v>0</v>
      </c>
      <c r="D28" s="248">
        <v>0</v>
      </c>
      <c r="E28" s="248">
        <v>0</v>
      </c>
      <c r="F28" s="248">
        <v>0</v>
      </c>
      <c r="G28" s="248">
        <v>0</v>
      </c>
      <c r="H28" s="248">
        <v>0</v>
      </c>
      <c r="I28" s="248">
        <v>0</v>
      </c>
      <c r="J28" s="248">
        <v>0</v>
      </c>
      <c r="K28" s="248">
        <v>0</v>
      </c>
      <c r="L28" s="248">
        <v>0</v>
      </c>
      <c r="M28" s="248">
        <v>0</v>
      </c>
    </row>
    <row r="29" spans="1:13" s="262" customFormat="1" ht="19.5" thickBot="1">
      <c r="A29" s="261" t="s">
        <v>57</v>
      </c>
      <c r="B29" s="121">
        <f>SUM(B9:B28)</f>
        <v>29700000</v>
      </c>
      <c r="C29" s="121">
        <f>SUM(C9:C28)</f>
        <v>20561427.720000003</v>
      </c>
      <c r="D29" s="121">
        <f>SUM(D9:D28)</f>
        <v>9505765.540000001</v>
      </c>
      <c r="E29" s="121">
        <f aca="true" t="shared" si="1" ref="E29:K29">SUM(E11:E28)</f>
        <v>114700</v>
      </c>
      <c r="F29" s="121">
        <f t="shared" si="1"/>
        <v>5149112.79</v>
      </c>
      <c r="G29" s="121">
        <f t="shared" si="1"/>
        <v>60000</v>
      </c>
      <c r="H29" s="121">
        <f t="shared" si="1"/>
        <v>3605438.3899999997</v>
      </c>
      <c r="I29" s="121">
        <f t="shared" si="1"/>
        <v>35500</v>
      </c>
      <c r="J29" s="121">
        <f t="shared" si="1"/>
        <v>687254</v>
      </c>
      <c r="K29" s="121">
        <f t="shared" si="1"/>
        <v>952000</v>
      </c>
      <c r="L29" s="121">
        <f>SUM(L9:L28)</f>
        <v>16000</v>
      </c>
      <c r="M29" s="121">
        <f>SUM(M9:M28)</f>
        <v>435657</v>
      </c>
    </row>
    <row r="30" spans="1:13" s="256" customFormat="1" ht="18.75">
      <c r="A30" s="254"/>
      <c r="B30" s="255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 t="s">
        <v>409</v>
      </c>
    </row>
    <row r="31" spans="1:12" s="256" customFormat="1" ht="19.5" thickBot="1">
      <c r="A31" s="254"/>
      <c r="B31" s="255"/>
      <c r="C31" s="255"/>
      <c r="D31" s="255"/>
      <c r="E31" s="255"/>
      <c r="F31" s="255" t="s">
        <v>100</v>
      </c>
      <c r="G31" s="255"/>
      <c r="H31" s="255"/>
      <c r="I31" s="255"/>
      <c r="J31" s="255"/>
      <c r="K31" s="255"/>
      <c r="L31" s="255"/>
    </row>
    <row r="32" spans="1:13" ht="18.75">
      <c r="A32" s="222"/>
      <c r="B32" s="222"/>
      <c r="C32" s="222"/>
      <c r="D32" s="222" t="s">
        <v>838</v>
      </c>
      <c r="E32" s="222" t="s">
        <v>469</v>
      </c>
      <c r="F32" s="222" t="s">
        <v>830</v>
      </c>
      <c r="G32" s="222" t="s">
        <v>132</v>
      </c>
      <c r="H32" s="222" t="s">
        <v>133</v>
      </c>
      <c r="I32" s="222" t="s">
        <v>134</v>
      </c>
      <c r="J32" s="222" t="s">
        <v>135</v>
      </c>
      <c r="K32" s="222" t="s">
        <v>365</v>
      </c>
      <c r="L32" s="222" t="s">
        <v>466</v>
      </c>
      <c r="M32" s="223" t="s">
        <v>647</v>
      </c>
    </row>
    <row r="33" spans="1:13" ht="18.75">
      <c r="A33" s="224"/>
      <c r="B33" s="224"/>
      <c r="C33" s="224"/>
      <c r="D33" s="224" t="s">
        <v>136</v>
      </c>
      <c r="E33" s="224" t="s">
        <v>465</v>
      </c>
      <c r="F33" s="224"/>
      <c r="G33" s="224"/>
      <c r="H33" s="224" t="s">
        <v>137</v>
      </c>
      <c r="I33" s="224" t="s">
        <v>138</v>
      </c>
      <c r="J33" s="224" t="s">
        <v>139</v>
      </c>
      <c r="K33" s="224" t="s">
        <v>367</v>
      </c>
      <c r="L33" s="224"/>
      <c r="M33" s="225"/>
    </row>
    <row r="34" spans="1:13" ht="18.75">
      <c r="A34" s="224" t="s">
        <v>766</v>
      </c>
      <c r="B34" s="224" t="s">
        <v>43</v>
      </c>
      <c r="C34" s="224" t="s">
        <v>57</v>
      </c>
      <c r="D34" s="224"/>
      <c r="E34" s="224"/>
      <c r="F34" s="224"/>
      <c r="G34" s="224"/>
      <c r="H34" s="224"/>
      <c r="I34" s="224" t="s">
        <v>140</v>
      </c>
      <c r="J34" s="224" t="s">
        <v>367</v>
      </c>
      <c r="K34" s="224" t="s">
        <v>368</v>
      </c>
      <c r="L34" s="224"/>
      <c r="M34" s="225"/>
    </row>
    <row r="35" spans="1:13" ht="18.75">
      <c r="A35" s="224"/>
      <c r="B35" s="224"/>
      <c r="C35" s="224"/>
      <c r="D35" s="224"/>
      <c r="E35" s="224"/>
      <c r="F35" s="224"/>
      <c r="G35" s="224"/>
      <c r="H35" s="224"/>
      <c r="I35" s="224"/>
      <c r="J35" s="224" t="s">
        <v>422</v>
      </c>
      <c r="K35" s="224"/>
      <c r="L35" s="224"/>
      <c r="M35" s="225"/>
    </row>
    <row r="36" spans="1:13" ht="18.75">
      <c r="A36" s="235"/>
      <c r="B36" s="226"/>
      <c r="C36" s="227"/>
      <c r="D36" s="228" t="s">
        <v>424</v>
      </c>
      <c r="E36" s="228" t="s">
        <v>467</v>
      </c>
      <c r="F36" s="228" t="s">
        <v>831</v>
      </c>
      <c r="G36" s="228" t="s">
        <v>429</v>
      </c>
      <c r="H36" s="228" t="s">
        <v>428</v>
      </c>
      <c r="I36" s="228" t="s">
        <v>425</v>
      </c>
      <c r="J36" s="228" t="s">
        <v>427</v>
      </c>
      <c r="K36" s="228" t="s">
        <v>366</v>
      </c>
      <c r="L36" s="228" t="s">
        <v>468</v>
      </c>
      <c r="M36" s="229" t="s">
        <v>426</v>
      </c>
    </row>
    <row r="37" spans="1:13" ht="18.75">
      <c r="A37" s="249" t="s">
        <v>407</v>
      </c>
      <c r="B37" s="237"/>
      <c r="C37" s="238"/>
      <c r="D37" s="237"/>
      <c r="E37" s="237"/>
      <c r="F37" s="237"/>
      <c r="G37" s="237"/>
      <c r="H37" s="237"/>
      <c r="I37" s="237"/>
      <c r="J37" s="237"/>
      <c r="K37" s="237"/>
      <c r="L37" s="237"/>
      <c r="M37" s="237"/>
    </row>
    <row r="38" spans="1:13" ht="18.75">
      <c r="A38" s="784" t="s">
        <v>898</v>
      </c>
      <c r="B38" s="253">
        <v>3582000</v>
      </c>
      <c r="C38" s="253">
        <v>3582000</v>
      </c>
      <c r="D38" s="253">
        <v>3582000</v>
      </c>
      <c r="E38" s="239"/>
      <c r="F38" s="239"/>
      <c r="G38" s="239"/>
      <c r="H38" s="239"/>
      <c r="I38" s="239"/>
      <c r="J38" s="239"/>
      <c r="K38" s="239"/>
      <c r="L38" s="239"/>
      <c r="M38" s="239"/>
    </row>
    <row r="39" spans="1:13" ht="18.75">
      <c r="A39" s="784" t="s">
        <v>899</v>
      </c>
      <c r="B39" s="253">
        <v>696000</v>
      </c>
      <c r="C39" s="253">
        <v>696000</v>
      </c>
      <c r="D39" s="253">
        <v>696000</v>
      </c>
      <c r="E39" s="239"/>
      <c r="F39" s="239"/>
      <c r="G39" s="239"/>
      <c r="H39" s="239"/>
      <c r="I39" s="239"/>
      <c r="J39" s="239"/>
      <c r="K39" s="239"/>
      <c r="L39" s="239"/>
      <c r="M39" s="239"/>
    </row>
    <row r="40" spans="1:13" ht="18.75">
      <c r="A40" s="784" t="s">
        <v>900</v>
      </c>
      <c r="B40" s="253">
        <v>20520</v>
      </c>
      <c r="C40" s="253">
        <v>20520</v>
      </c>
      <c r="D40" s="253">
        <v>20520</v>
      </c>
      <c r="E40" s="239"/>
      <c r="F40" s="239"/>
      <c r="G40" s="239"/>
      <c r="H40" s="239"/>
      <c r="I40" s="239"/>
      <c r="J40" s="239"/>
      <c r="K40" s="239"/>
      <c r="L40" s="239"/>
      <c r="M40" s="239"/>
    </row>
    <row r="41" spans="1:13" ht="18.75">
      <c r="A41" s="784" t="s">
        <v>0</v>
      </c>
      <c r="B41" s="253">
        <v>366720</v>
      </c>
      <c r="C41" s="253">
        <v>366720</v>
      </c>
      <c r="D41" s="253">
        <v>366720</v>
      </c>
      <c r="E41" s="239"/>
      <c r="F41" s="239"/>
      <c r="G41" s="239"/>
      <c r="H41" s="239"/>
      <c r="I41" s="239"/>
      <c r="J41" s="239"/>
      <c r="K41" s="239"/>
      <c r="L41" s="239"/>
      <c r="M41" s="239"/>
    </row>
    <row r="42" spans="1:13" ht="18.75">
      <c r="A42" s="784" t="s">
        <v>1</v>
      </c>
      <c r="B42" s="253">
        <v>65280</v>
      </c>
      <c r="C42" s="253">
        <v>65280</v>
      </c>
      <c r="D42" s="253">
        <v>65280</v>
      </c>
      <c r="E42" s="239"/>
      <c r="F42" s="239"/>
      <c r="G42" s="239"/>
      <c r="H42" s="239"/>
      <c r="I42" s="239"/>
      <c r="J42" s="239"/>
      <c r="K42" s="239"/>
      <c r="L42" s="239"/>
      <c r="M42" s="239"/>
    </row>
    <row r="43" spans="1:13" ht="18.75">
      <c r="A43" s="784" t="s">
        <v>5</v>
      </c>
      <c r="B43" s="253">
        <v>120000</v>
      </c>
      <c r="C43" s="253">
        <v>120000</v>
      </c>
      <c r="D43" s="253">
        <v>120000</v>
      </c>
      <c r="E43" s="239"/>
      <c r="F43" s="239"/>
      <c r="G43" s="239"/>
      <c r="H43" s="239"/>
      <c r="I43" s="239"/>
      <c r="J43" s="239"/>
      <c r="K43" s="239"/>
      <c r="L43" s="239"/>
      <c r="M43" s="239"/>
    </row>
    <row r="44" spans="1:13" ht="18.75">
      <c r="A44" s="784" t="s">
        <v>2</v>
      </c>
      <c r="B44" s="253">
        <v>383870</v>
      </c>
      <c r="C44" s="253">
        <v>383870</v>
      </c>
      <c r="D44" s="253">
        <v>383870</v>
      </c>
      <c r="E44" s="239"/>
      <c r="F44" s="239"/>
      <c r="G44" s="239"/>
      <c r="H44" s="239"/>
      <c r="I44" s="239"/>
      <c r="J44" s="239"/>
      <c r="K44" s="239"/>
      <c r="L44" s="239"/>
      <c r="M44" s="239"/>
    </row>
    <row r="45" spans="1:13" ht="18.75">
      <c r="A45" s="784" t="s">
        <v>3</v>
      </c>
      <c r="B45" s="253">
        <v>215900</v>
      </c>
      <c r="C45" s="253">
        <v>215900</v>
      </c>
      <c r="D45" s="253">
        <v>215900</v>
      </c>
      <c r="E45" s="239"/>
      <c r="F45" s="239"/>
      <c r="G45" s="239"/>
      <c r="H45" s="239"/>
      <c r="I45" s="239"/>
      <c r="J45" s="239"/>
      <c r="K45" s="239"/>
      <c r="L45" s="239"/>
      <c r="M45" s="239"/>
    </row>
    <row r="46" spans="1:13" ht="18.75">
      <c r="A46" s="244" t="s">
        <v>4</v>
      </c>
      <c r="B46" s="232">
        <v>2185000</v>
      </c>
      <c r="C46" s="232">
        <v>2185000</v>
      </c>
      <c r="D46" s="232">
        <v>2185000</v>
      </c>
      <c r="E46" s="252"/>
      <c r="F46" s="252"/>
      <c r="G46" s="252"/>
      <c r="H46" s="252"/>
      <c r="I46" s="252"/>
      <c r="J46" s="252"/>
      <c r="K46" s="252"/>
      <c r="L46" s="252"/>
      <c r="M46" s="252"/>
    </row>
    <row r="47" spans="1:13" ht="19.5" thickBot="1">
      <c r="A47" s="244"/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44"/>
    </row>
    <row r="48" spans="1:13" s="262" customFormat="1" ht="19.5" thickBot="1">
      <c r="A48" s="261" t="s">
        <v>57</v>
      </c>
      <c r="B48" s="121">
        <f>SUM(B31:B47)</f>
        <v>7635290</v>
      </c>
      <c r="C48" s="121">
        <f>SUM(C31:C47)</f>
        <v>7635290</v>
      </c>
      <c r="D48" s="121">
        <f>SUM(D31:D47)</f>
        <v>7635290</v>
      </c>
      <c r="E48" s="121">
        <f aca="true" t="shared" si="2" ref="E48:K48">SUM(E37:E47)</f>
        <v>0</v>
      </c>
      <c r="F48" s="121">
        <f t="shared" si="2"/>
        <v>0</v>
      </c>
      <c r="G48" s="121">
        <f t="shared" si="2"/>
        <v>0</v>
      </c>
      <c r="H48" s="121">
        <f t="shared" si="2"/>
        <v>0</v>
      </c>
      <c r="I48" s="121">
        <f t="shared" si="2"/>
        <v>0</v>
      </c>
      <c r="J48" s="121">
        <f t="shared" si="2"/>
        <v>0</v>
      </c>
      <c r="K48" s="121">
        <f t="shared" si="2"/>
        <v>0</v>
      </c>
      <c r="L48" s="121">
        <f>SUM(L31:L47)</f>
        <v>0</v>
      </c>
      <c r="M48" s="121">
        <f>SUM(M31:M47)</f>
        <v>0</v>
      </c>
    </row>
    <row r="49" spans="1:13" s="262" customFormat="1" ht="19.5" thickBot="1">
      <c r="A49" s="261"/>
      <c r="B49" s="121">
        <f aca="true" t="shared" si="3" ref="B49:M49">+B29+B48</f>
        <v>37335290</v>
      </c>
      <c r="C49" s="121">
        <f t="shared" si="3"/>
        <v>28196717.720000003</v>
      </c>
      <c r="D49" s="121">
        <f t="shared" si="3"/>
        <v>17141055.54</v>
      </c>
      <c r="E49" s="121">
        <f t="shared" si="3"/>
        <v>114700</v>
      </c>
      <c r="F49" s="121">
        <f t="shared" si="3"/>
        <v>5149112.79</v>
      </c>
      <c r="G49" s="121">
        <f t="shared" si="3"/>
        <v>60000</v>
      </c>
      <c r="H49" s="121">
        <f t="shared" si="3"/>
        <v>3605438.3899999997</v>
      </c>
      <c r="I49" s="121">
        <f t="shared" si="3"/>
        <v>35500</v>
      </c>
      <c r="J49" s="121">
        <f t="shared" si="3"/>
        <v>687254</v>
      </c>
      <c r="K49" s="121">
        <f t="shared" si="3"/>
        <v>952000</v>
      </c>
      <c r="L49" s="121">
        <f t="shared" si="3"/>
        <v>16000</v>
      </c>
      <c r="M49" s="121">
        <f t="shared" si="3"/>
        <v>435657</v>
      </c>
    </row>
    <row r="50" spans="1:13" ht="18.75">
      <c r="A50" s="249" t="s">
        <v>462</v>
      </c>
      <c r="B50" s="237"/>
      <c r="C50" s="238"/>
      <c r="D50" s="237"/>
      <c r="E50" s="237"/>
      <c r="F50" s="237"/>
      <c r="G50" s="237"/>
      <c r="H50" s="237"/>
      <c r="I50" s="237"/>
      <c r="J50" s="237"/>
      <c r="K50" s="237"/>
      <c r="L50" s="237"/>
      <c r="M50" s="237"/>
    </row>
    <row r="51" spans="1:13" ht="18.75">
      <c r="A51" s="259" t="s">
        <v>401</v>
      </c>
      <c r="B51" s="239">
        <v>413896</v>
      </c>
      <c r="C51" s="239">
        <v>413896</v>
      </c>
      <c r="D51" s="239">
        <v>413896</v>
      </c>
      <c r="E51" s="239"/>
      <c r="F51" s="239"/>
      <c r="G51" s="239"/>
      <c r="H51" s="239"/>
      <c r="I51" s="239"/>
      <c r="J51" s="239"/>
      <c r="K51" s="239"/>
      <c r="L51" s="239"/>
      <c r="M51" s="239">
        <v>0</v>
      </c>
    </row>
    <row r="52" spans="1:13" ht="18.75">
      <c r="A52" s="785"/>
      <c r="B52" s="786"/>
      <c r="C52" s="786"/>
      <c r="D52" s="786"/>
      <c r="E52" s="786"/>
      <c r="F52" s="786"/>
      <c r="G52" s="786"/>
      <c r="H52" s="786"/>
      <c r="I52" s="786"/>
      <c r="J52" s="786"/>
      <c r="K52" s="786"/>
      <c r="L52" s="786"/>
      <c r="M52" s="786"/>
    </row>
    <row r="53" spans="1:13" ht="18.75">
      <c r="A53" s="785"/>
      <c r="B53" s="786"/>
      <c r="C53" s="786"/>
      <c r="D53" s="786"/>
      <c r="E53" s="786"/>
      <c r="F53" s="786"/>
      <c r="G53" s="786"/>
      <c r="H53" s="786"/>
      <c r="I53" s="786"/>
      <c r="J53" s="786"/>
      <c r="K53" s="786"/>
      <c r="L53" s="786"/>
      <c r="M53" s="786"/>
    </row>
    <row r="54" spans="1:13" ht="18.75">
      <c r="A54" s="785"/>
      <c r="B54" s="786"/>
      <c r="C54" s="786"/>
      <c r="D54" s="786"/>
      <c r="E54" s="786"/>
      <c r="F54" s="786"/>
      <c r="G54" s="786"/>
      <c r="H54" s="786"/>
      <c r="I54" s="786"/>
      <c r="J54" s="786"/>
      <c r="K54" s="786"/>
      <c r="L54" s="786"/>
      <c r="M54" s="786"/>
    </row>
    <row r="55" spans="1:13" ht="19.5" thickBot="1">
      <c r="A55" s="263"/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</row>
    <row r="56" spans="1:13" s="262" customFormat="1" ht="19.5" thickBot="1">
      <c r="A56" s="261" t="s">
        <v>57</v>
      </c>
      <c r="B56" s="121">
        <f aca="true" t="shared" si="4" ref="B56:M56">SUM(B51:B55)</f>
        <v>413896</v>
      </c>
      <c r="C56" s="121">
        <f t="shared" si="4"/>
        <v>413896</v>
      </c>
      <c r="D56" s="121">
        <f t="shared" si="4"/>
        <v>413896</v>
      </c>
      <c r="E56" s="121">
        <f t="shared" si="4"/>
        <v>0</v>
      </c>
      <c r="F56" s="121">
        <f t="shared" si="4"/>
        <v>0</v>
      </c>
      <c r="G56" s="121">
        <f t="shared" si="4"/>
        <v>0</v>
      </c>
      <c r="H56" s="121">
        <f t="shared" si="4"/>
        <v>0</v>
      </c>
      <c r="I56" s="121">
        <f t="shared" si="4"/>
        <v>0</v>
      </c>
      <c r="J56" s="121">
        <f t="shared" si="4"/>
        <v>0</v>
      </c>
      <c r="K56" s="121">
        <f t="shared" si="4"/>
        <v>0</v>
      </c>
      <c r="L56" s="121">
        <f t="shared" si="4"/>
        <v>0</v>
      </c>
      <c r="M56" s="121">
        <f t="shared" si="4"/>
        <v>0</v>
      </c>
    </row>
    <row r="57" spans="1:13" s="262" customFormat="1" ht="19.5" thickBot="1">
      <c r="A57" s="261"/>
      <c r="B57" s="121">
        <f>+B49</f>
        <v>37335290</v>
      </c>
      <c r="C57" s="121">
        <f aca="true" t="shared" si="5" ref="C57:M57">+C49+C56</f>
        <v>28610613.720000003</v>
      </c>
      <c r="D57" s="121">
        <f t="shared" si="5"/>
        <v>17554951.54</v>
      </c>
      <c r="E57" s="121">
        <f t="shared" si="5"/>
        <v>114700</v>
      </c>
      <c r="F57" s="121">
        <f t="shared" si="5"/>
        <v>5149112.79</v>
      </c>
      <c r="G57" s="121">
        <f t="shared" si="5"/>
        <v>60000</v>
      </c>
      <c r="H57" s="121">
        <f t="shared" si="5"/>
        <v>3605438.3899999997</v>
      </c>
      <c r="I57" s="121">
        <f t="shared" si="5"/>
        <v>35500</v>
      </c>
      <c r="J57" s="121">
        <f t="shared" si="5"/>
        <v>687254</v>
      </c>
      <c r="K57" s="121">
        <f t="shared" si="5"/>
        <v>952000</v>
      </c>
      <c r="L57" s="121">
        <f t="shared" si="5"/>
        <v>16000</v>
      </c>
      <c r="M57" s="121">
        <f t="shared" si="5"/>
        <v>435657</v>
      </c>
    </row>
    <row r="58" spans="1:12" ht="18.75">
      <c r="A58" s="233"/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</row>
    <row r="59" spans="1:13" ht="18.75">
      <c r="A59" s="233"/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55" t="s">
        <v>99</v>
      </c>
    </row>
    <row r="60" spans="1:12" ht="18.75">
      <c r="A60" s="233"/>
      <c r="B60" s="234"/>
      <c r="C60" s="234"/>
      <c r="D60" s="234"/>
      <c r="E60" s="234"/>
      <c r="F60" s="255" t="s">
        <v>111</v>
      </c>
      <c r="G60" s="234"/>
      <c r="H60" s="234"/>
      <c r="I60" s="234"/>
      <c r="J60" s="234"/>
      <c r="K60" s="234"/>
      <c r="L60" s="234"/>
    </row>
    <row r="61" spans="1:12" ht="18.75">
      <c r="A61" s="233"/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</row>
    <row r="62" spans="1:12" ht="18.75">
      <c r="A62" s="233"/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</row>
    <row r="63" spans="1:12" ht="18.75">
      <c r="A63" s="242" t="s">
        <v>245</v>
      </c>
      <c r="B63" s="222" t="s">
        <v>43</v>
      </c>
      <c r="C63" s="222" t="s">
        <v>57</v>
      </c>
      <c r="D63" s="233"/>
      <c r="E63" s="234"/>
      <c r="F63" s="234"/>
      <c r="G63" s="234"/>
      <c r="H63" s="234"/>
      <c r="I63" s="234"/>
      <c r="J63" s="234"/>
      <c r="K63" s="234"/>
      <c r="L63" s="234"/>
    </row>
    <row r="64" spans="1:12" ht="18.75">
      <c r="A64" s="236" t="s">
        <v>252</v>
      </c>
      <c r="B64" s="231">
        <v>36000</v>
      </c>
      <c r="C64" s="231">
        <v>34467.39</v>
      </c>
      <c r="D64" s="234"/>
      <c r="E64" s="234"/>
      <c r="F64" s="234"/>
      <c r="G64" s="234"/>
      <c r="H64" s="234"/>
      <c r="I64" s="234"/>
      <c r="J64" s="234"/>
      <c r="K64" s="234"/>
      <c r="L64" s="234"/>
    </row>
    <row r="65" spans="1:12" ht="18.75">
      <c r="A65" s="230" t="s">
        <v>254</v>
      </c>
      <c r="B65" s="232">
        <v>2000</v>
      </c>
      <c r="C65" s="232">
        <v>348</v>
      </c>
      <c r="D65" s="234"/>
      <c r="E65" s="234"/>
      <c r="F65" s="234"/>
      <c r="G65" s="234"/>
      <c r="H65" s="234"/>
      <c r="I65" s="234"/>
      <c r="J65" s="234"/>
      <c r="K65" s="234"/>
      <c r="L65" s="234"/>
    </row>
    <row r="66" spans="1:12" ht="18.75">
      <c r="A66" s="230" t="s">
        <v>255</v>
      </c>
      <c r="B66" s="232">
        <v>300000</v>
      </c>
      <c r="C66" s="232">
        <v>343353.26</v>
      </c>
      <c r="D66" s="234"/>
      <c r="E66" s="234"/>
      <c r="F66" s="234"/>
      <c r="G66" s="234"/>
      <c r="H66" s="234"/>
      <c r="I66" s="234"/>
      <c r="J66" s="234"/>
      <c r="K66" s="234"/>
      <c r="L66" s="234"/>
    </row>
    <row r="67" spans="1:12" ht="18.75">
      <c r="A67" s="230" t="s">
        <v>440</v>
      </c>
      <c r="B67" s="232">
        <v>11000</v>
      </c>
      <c r="C67" s="232">
        <v>0</v>
      </c>
      <c r="D67" s="234"/>
      <c r="E67" s="234"/>
      <c r="F67" s="234"/>
      <c r="G67" s="234"/>
      <c r="H67" s="234"/>
      <c r="I67" s="234"/>
      <c r="J67" s="234"/>
      <c r="K67" s="234"/>
      <c r="L67" s="234"/>
    </row>
    <row r="68" spans="1:12" ht="18.75">
      <c r="A68" s="230" t="s">
        <v>253</v>
      </c>
      <c r="B68" s="232">
        <v>10696800</v>
      </c>
      <c r="C68" s="232">
        <v>12497466.98</v>
      </c>
      <c r="D68" s="234"/>
      <c r="E68" s="234"/>
      <c r="F68" s="234"/>
      <c r="G68" s="234"/>
      <c r="H68" s="234"/>
      <c r="I68" s="234"/>
      <c r="J68" s="234"/>
      <c r="K68" s="234"/>
      <c r="L68" s="234"/>
    </row>
    <row r="69" spans="1:12" ht="19.5" thickBot="1">
      <c r="A69" s="244"/>
      <c r="B69" s="252"/>
      <c r="C69" s="252"/>
      <c r="D69" s="234"/>
      <c r="E69" s="234"/>
      <c r="F69" s="234"/>
      <c r="G69" s="234"/>
      <c r="H69" s="234"/>
      <c r="I69" s="234"/>
      <c r="J69" s="234"/>
      <c r="K69" s="234"/>
      <c r="L69" s="234"/>
    </row>
    <row r="70" spans="1:12" ht="19.5" thickBot="1">
      <c r="A70" s="261" t="s">
        <v>369</v>
      </c>
      <c r="B70" s="121">
        <f>SUM(B64:B69)</f>
        <v>11045800</v>
      </c>
      <c r="C70" s="121">
        <f>SUM(C64:C69)</f>
        <v>12875635.63</v>
      </c>
      <c r="D70" s="234"/>
      <c r="E70" s="234"/>
      <c r="F70" s="234"/>
      <c r="G70" s="234"/>
      <c r="H70" s="234"/>
      <c r="I70" s="234"/>
      <c r="J70" s="234"/>
      <c r="K70" s="234"/>
      <c r="L70" s="234"/>
    </row>
    <row r="71" spans="1:12" ht="18.75">
      <c r="A71" s="257" t="s">
        <v>147</v>
      </c>
      <c r="B71" s="246">
        <v>13908200</v>
      </c>
      <c r="C71" s="246">
        <v>9793092</v>
      </c>
      <c r="D71" s="234"/>
      <c r="E71" s="234"/>
      <c r="F71" s="234"/>
      <c r="G71" s="234"/>
      <c r="H71" s="234"/>
      <c r="I71" s="234"/>
      <c r="J71" s="234"/>
      <c r="K71" s="234"/>
      <c r="L71" s="234"/>
    </row>
    <row r="72" spans="1:12" ht="18.75">
      <c r="A72" s="244" t="s">
        <v>579</v>
      </c>
      <c r="B72" s="252">
        <v>0</v>
      </c>
      <c r="C72" s="252">
        <v>7635290</v>
      </c>
      <c r="D72" s="234"/>
      <c r="E72" s="234"/>
      <c r="F72" s="234"/>
      <c r="G72" s="234"/>
      <c r="H72" s="234"/>
      <c r="I72" s="234"/>
      <c r="J72" s="234"/>
      <c r="K72" s="234"/>
      <c r="L72" s="234"/>
    </row>
    <row r="73" spans="1:12" ht="18.75">
      <c r="A73" s="240" t="s">
        <v>462</v>
      </c>
      <c r="B73" s="241">
        <v>0</v>
      </c>
      <c r="C73" s="241">
        <v>413896</v>
      </c>
      <c r="D73" s="234"/>
      <c r="E73" s="234"/>
      <c r="F73" s="234"/>
      <c r="G73" s="234"/>
      <c r="H73" s="234"/>
      <c r="I73" s="234"/>
      <c r="J73" s="234"/>
      <c r="K73" s="234"/>
      <c r="L73" s="234"/>
    </row>
    <row r="74" spans="1:12" ht="19.5" thickBot="1">
      <c r="A74" s="171" t="s">
        <v>57</v>
      </c>
      <c r="B74" s="172">
        <f>+B70+B71+B72</f>
        <v>24954000</v>
      </c>
      <c r="C74" s="172">
        <f>+C70+C71+C72+C73</f>
        <v>30717913.630000003</v>
      </c>
      <c r="D74" s="234"/>
      <c r="E74" s="234"/>
      <c r="F74" s="234"/>
      <c r="G74" s="234"/>
      <c r="H74" s="234"/>
      <c r="I74" s="234"/>
      <c r="J74" s="234"/>
      <c r="K74" s="234"/>
      <c r="L74" s="234"/>
    </row>
    <row r="75" spans="1:12" ht="20.25" thickBot="1" thickTop="1">
      <c r="A75" s="124" t="s">
        <v>580</v>
      </c>
      <c r="B75" s="109"/>
      <c r="C75" s="173">
        <f>+C74-C57</f>
        <v>2107299.91</v>
      </c>
      <c r="D75" s="243"/>
      <c r="E75" s="243"/>
      <c r="F75" s="234"/>
      <c r="G75" s="234"/>
      <c r="H75" s="234"/>
      <c r="I75" s="234"/>
      <c r="J75" s="234"/>
      <c r="K75" s="234"/>
      <c r="L75" s="234"/>
    </row>
    <row r="76" spans="1:12" ht="19.5" thickTop="1">
      <c r="A76" s="243"/>
      <c r="B76" s="243"/>
      <c r="C76" s="243"/>
      <c r="D76" s="234"/>
      <c r="E76" s="234"/>
      <c r="F76" s="234"/>
      <c r="G76" s="234"/>
      <c r="H76" s="234"/>
      <c r="I76" s="234"/>
      <c r="J76" s="234"/>
      <c r="K76" s="234"/>
      <c r="L76" s="234"/>
    </row>
  </sheetData>
  <sheetProtection/>
  <printOptions/>
  <pageMargins left="0.34" right="0.17" top="0.71" bottom="0.34" header="0.5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70"/>
  <sheetViews>
    <sheetView zoomScaleSheetLayoutView="100" zoomScalePageLayoutView="0" workbookViewId="0" topLeftCell="A1">
      <selection activeCell="A10" sqref="A10"/>
    </sheetView>
  </sheetViews>
  <sheetFormatPr defaultColWidth="9.140625" defaultRowHeight="21.75"/>
  <cols>
    <col min="1" max="1" width="61.28125" style="43" customWidth="1"/>
    <col min="2" max="2" width="17.28125" style="48" customWidth="1"/>
    <col min="3" max="3" width="18.8515625" style="48" customWidth="1"/>
    <col min="4" max="4" width="17.7109375" style="48" customWidth="1"/>
    <col min="5" max="5" width="18.421875" style="48" customWidth="1"/>
    <col min="6" max="6" width="17.7109375" style="42" customWidth="1"/>
    <col min="7" max="7" width="12.00390625" style="42" customWidth="1"/>
    <col min="8" max="8" width="14.28125" style="42" customWidth="1"/>
    <col min="9" max="9" width="39.57421875" style="42" customWidth="1"/>
    <col min="10" max="10" width="7.57421875" style="42" customWidth="1"/>
    <col min="11" max="11" width="14.7109375" style="42" customWidth="1"/>
    <col min="12" max="12" width="12.28125" style="42" customWidth="1"/>
    <col min="13" max="23" width="9.140625" style="42" customWidth="1"/>
    <col min="24" max="16384" width="9.140625" style="43" customWidth="1"/>
  </cols>
  <sheetData>
    <row r="1" ht="21">
      <c r="A1" s="43" t="s">
        <v>166</v>
      </c>
    </row>
    <row r="2" ht="21">
      <c r="A2" s="43" t="s">
        <v>167</v>
      </c>
    </row>
    <row r="3" ht="21.75" thickBot="1">
      <c r="A3" s="43" t="s">
        <v>6</v>
      </c>
    </row>
    <row r="4" spans="1:5" ht="21">
      <c r="A4" s="269" t="s">
        <v>766</v>
      </c>
      <c r="B4" s="270" t="s">
        <v>236</v>
      </c>
      <c r="C4" s="270" t="s">
        <v>65</v>
      </c>
      <c r="D4" s="270" t="s">
        <v>237</v>
      </c>
      <c r="E4" s="270" t="s">
        <v>235</v>
      </c>
    </row>
    <row r="5" spans="1:5" ht="21">
      <c r="A5" s="294"/>
      <c r="B5" s="295"/>
      <c r="C5" s="295"/>
      <c r="D5" s="295"/>
      <c r="E5" s="296" t="s">
        <v>359</v>
      </c>
    </row>
    <row r="6" spans="1:5" ht="21">
      <c r="A6" s="297" t="s">
        <v>499</v>
      </c>
      <c r="B6" s="298"/>
      <c r="C6" s="298"/>
      <c r="D6" s="298"/>
      <c r="E6" s="298"/>
    </row>
    <row r="7" spans="1:5" ht="21">
      <c r="A7" s="784" t="s">
        <v>898</v>
      </c>
      <c r="B7" s="266">
        <v>0</v>
      </c>
      <c r="C7" s="266">
        <v>3582000</v>
      </c>
      <c r="D7" s="266">
        <v>3582000</v>
      </c>
      <c r="E7" s="268">
        <f>+B7+C7-D7</f>
        <v>0</v>
      </c>
    </row>
    <row r="8" spans="1:5" ht="21">
      <c r="A8" s="264" t="s">
        <v>899</v>
      </c>
      <c r="B8" s="266">
        <v>0</v>
      </c>
      <c r="C8" s="266">
        <v>696000</v>
      </c>
      <c r="D8" s="266">
        <v>696000</v>
      </c>
      <c r="E8" s="268">
        <v>0</v>
      </c>
    </row>
    <row r="9" spans="1:5" ht="21">
      <c r="A9" s="264" t="s">
        <v>900</v>
      </c>
      <c r="B9" s="266">
        <v>0</v>
      </c>
      <c r="C9" s="266">
        <v>20520</v>
      </c>
      <c r="D9" s="266">
        <v>20520</v>
      </c>
      <c r="E9" s="268">
        <v>0</v>
      </c>
    </row>
    <row r="10" spans="1:5" ht="21">
      <c r="A10" s="264" t="s">
        <v>0</v>
      </c>
      <c r="B10" s="266">
        <v>0</v>
      </c>
      <c r="C10" s="266">
        <v>366720</v>
      </c>
      <c r="D10" s="266">
        <v>366720</v>
      </c>
      <c r="E10" s="268">
        <v>0</v>
      </c>
    </row>
    <row r="11" spans="1:5" ht="21">
      <c r="A11" s="264" t="s">
        <v>1</v>
      </c>
      <c r="B11" s="266">
        <v>0</v>
      </c>
      <c r="C11" s="266">
        <v>65280</v>
      </c>
      <c r="D11" s="266">
        <v>65280</v>
      </c>
      <c r="E11" s="268">
        <v>0</v>
      </c>
    </row>
    <row r="12" spans="1:5" ht="21">
      <c r="A12" s="264" t="s">
        <v>5</v>
      </c>
      <c r="B12" s="266">
        <v>0</v>
      </c>
      <c r="C12" s="266">
        <v>120000</v>
      </c>
      <c r="D12" s="266">
        <v>120000</v>
      </c>
      <c r="E12" s="268">
        <v>0</v>
      </c>
    </row>
    <row r="13" spans="1:5" ht="21">
      <c r="A13" s="264" t="s">
        <v>2</v>
      </c>
      <c r="B13" s="266">
        <v>0</v>
      </c>
      <c r="C13" s="266">
        <v>383870</v>
      </c>
      <c r="D13" s="266">
        <v>383870</v>
      </c>
      <c r="E13" s="268">
        <v>0</v>
      </c>
    </row>
    <row r="14" spans="1:5" ht="21">
      <c r="A14" s="264" t="s">
        <v>3</v>
      </c>
      <c r="B14" s="266">
        <v>0</v>
      </c>
      <c r="C14" s="266">
        <v>215900</v>
      </c>
      <c r="D14" s="266">
        <v>215900</v>
      </c>
      <c r="E14" s="268">
        <v>0</v>
      </c>
    </row>
    <row r="15" spans="1:5" ht="21">
      <c r="A15" s="299" t="s">
        <v>4</v>
      </c>
      <c r="B15" s="266">
        <v>0</v>
      </c>
      <c r="C15" s="268">
        <v>2185000</v>
      </c>
      <c r="D15" s="268">
        <v>2185000</v>
      </c>
      <c r="E15" s="268"/>
    </row>
    <row r="16" spans="1:5" ht="21">
      <c r="A16" s="264"/>
      <c r="B16" s="265"/>
      <c r="C16" s="266"/>
      <c r="D16" s="266"/>
      <c r="E16" s="268"/>
    </row>
    <row r="17" spans="1:5" ht="21.75" thickBot="1">
      <c r="A17" s="299"/>
      <c r="B17" s="300"/>
      <c r="C17" s="300"/>
      <c r="D17" s="301"/>
      <c r="E17" s="300"/>
    </row>
    <row r="18" spans="1:23" s="278" customFormat="1" ht="21.75" thickBot="1">
      <c r="A18" s="93" t="s">
        <v>57</v>
      </c>
      <c r="B18" s="76">
        <f>SUM(B7:B16)</f>
        <v>0</v>
      </c>
      <c r="C18" s="76">
        <f>SUM(C7:C16)</f>
        <v>7635290</v>
      </c>
      <c r="D18" s="76">
        <f>SUM(D7:D17)</f>
        <v>7635290</v>
      </c>
      <c r="E18" s="76">
        <f>SUM(E7:E16)</f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</row>
    <row r="19" spans="1:23" s="278" customFormat="1" ht="21.75" thickBot="1">
      <c r="A19" s="90"/>
      <c r="B19" s="279"/>
      <c r="C19" s="279"/>
      <c r="D19" s="279"/>
      <c r="E19" s="279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</row>
    <row r="20" spans="1:5" s="42" customFormat="1" ht="21">
      <c r="A20" s="90"/>
      <c r="B20" s="279"/>
      <c r="C20" s="279"/>
      <c r="D20" s="279"/>
      <c r="E20" s="279"/>
    </row>
    <row r="21" spans="1:5" s="42" customFormat="1" ht="21">
      <c r="A21" s="90"/>
      <c r="B21" s="279"/>
      <c r="C21" s="279"/>
      <c r="D21" s="279"/>
      <c r="E21" s="279"/>
    </row>
    <row r="22" spans="1:5" s="42" customFormat="1" ht="21">
      <c r="A22" s="90"/>
      <c r="B22" s="279"/>
      <c r="C22" s="279"/>
      <c r="D22" s="279"/>
      <c r="E22" s="279"/>
    </row>
    <row r="23" spans="1:5" s="42" customFormat="1" ht="21">
      <c r="A23" s="90"/>
      <c r="B23" s="279"/>
      <c r="C23" s="279"/>
      <c r="D23" s="279"/>
      <c r="E23" s="279"/>
    </row>
    <row r="24" spans="1:5" s="42" customFormat="1" ht="21">
      <c r="A24" s="90"/>
      <c r="B24" s="279"/>
      <c r="C24" s="279"/>
      <c r="D24" s="279"/>
      <c r="E24" s="279"/>
    </row>
    <row r="25" spans="1:5" s="42" customFormat="1" ht="21">
      <c r="A25" s="90"/>
      <c r="B25" s="279"/>
      <c r="C25" s="279"/>
      <c r="D25" s="279"/>
      <c r="E25" s="279"/>
    </row>
    <row r="26" spans="1:5" s="42" customFormat="1" ht="21">
      <c r="A26" s="90"/>
      <c r="B26" s="279"/>
      <c r="C26" s="279"/>
      <c r="D26" s="279"/>
      <c r="E26" s="279"/>
    </row>
    <row r="27" spans="1:5" ht="21">
      <c r="A27" s="90"/>
      <c r="B27" s="279"/>
      <c r="C27" s="279"/>
      <c r="D27" s="279"/>
      <c r="E27" s="279"/>
    </row>
    <row r="28" spans="1:5" ht="21">
      <c r="A28" s="90"/>
      <c r="B28" s="279"/>
      <c r="C28" s="279"/>
      <c r="D28" s="279"/>
      <c r="E28" s="279"/>
    </row>
    <row r="29" spans="1:5" ht="21">
      <c r="A29" s="90"/>
      <c r="B29" s="279"/>
      <c r="C29" s="279"/>
      <c r="D29" s="279"/>
      <c r="E29" s="279"/>
    </row>
    <row r="30" spans="1:5" ht="21">
      <c r="A30" s="90"/>
      <c r="B30" s="279"/>
      <c r="C30" s="279"/>
      <c r="D30" s="279"/>
      <c r="E30" s="279"/>
    </row>
    <row r="31" spans="1:5" ht="21">
      <c r="A31" s="90"/>
      <c r="B31" s="279"/>
      <c r="C31" s="279"/>
      <c r="D31" s="279"/>
      <c r="E31" s="279"/>
    </row>
    <row r="32" spans="1:5" ht="21">
      <c r="A32" s="90"/>
      <c r="B32" s="279"/>
      <c r="C32" s="279"/>
      <c r="D32" s="279"/>
      <c r="E32" s="279"/>
    </row>
    <row r="33" spans="1:5" ht="21">
      <c r="A33" s="90"/>
      <c r="B33" s="279"/>
      <c r="C33" s="279"/>
      <c r="D33" s="279"/>
      <c r="E33" s="279"/>
    </row>
    <row r="34" spans="1:5" ht="21">
      <c r="A34" s="90"/>
      <c r="B34" s="279"/>
      <c r="C34" s="279"/>
      <c r="D34" s="279"/>
      <c r="E34" s="279"/>
    </row>
    <row r="35" spans="1:5" ht="21">
      <c r="A35" s="90"/>
      <c r="B35" s="279"/>
      <c r="C35" s="279"/>
      <c r="D35" s="279"/>
      <c r="E35" s="279"/>
    </row>
    <row r="36" spans="1:5" ht="21">
      <c r="A36" s="90"/>
      <c r="B36" s="279"/>
      <c r="C36" s="279"/>
      <c r="D36" s="279"/>
      <c r="E36" s="279"/>
    </row>
    <row r="37" spans="1:5" ht="21">
      <c r="A37" s="90"/>
      <c r="B37" s="279"/>
      <c r="C37" s="279"/>
      <c r="D37" s="279"/>
      <c r="E37" s="279"/>
    </row>
    <row r="38" spans="1:5" ht="21">
      <c r="A38" s="90"/>
      <c r="B38" s="279"/>
      <c r="C38" s="279"/>
      <c r="D38" s="279"/>
      <c r="E38" s="279"/>
    </row>
    <row r="39" spans="1:5" ht="21">
      <c r="A39" s="90"/>
      <c r="B39" s="279"/>
      <c r="C39" s="279"/>
      <c r="D39" s="279"/>
      <c r="E39" s="279"/>
    </row>
    <row r="40" spans="1:5" ht="21">
      <c r="A40" s="90"/>
      <c r="B40" s="279"/>
      <c r="C40" s="279"/>
      <c r="D40" s="279"/>
      <c r="E40" s="279"/>
    </row>
    <row r="41" spans="1:5" ht="21">
      <c r="A41" s="90"/>
      <c r="B41" s="279"/>
      <c r="C41" s="279"/>
      <c r="D41" s="279"/>
      <c r="E41" s="279"/>
    </row>
    <row r="42" spans="1:5" ht="21">
      <c r="A42" s="63" t="s">
        <v>178</v>
      </c>
      <c r="B42" s="103"/>
      <c r="C42" s="103"/>
      <c r="D42" s="103"/>
      <c r="E42" s="103"/>
    </row>
    <row r="43" spans="1:23" s="63" customFormat="1" ht="21">
      <c r="A43" s="43" t="s">
        <v>339</v>
      </c>
      <c r="B43" s="48"/>
      <c r="C43" s="48"/>
      <c r="D43" s="48"/>
      <c r="E43" s="48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</row>
    <row r="44" ht="21">
      <c r="A44" s="43" t="s">
        <v>340</v>
      </c>
    </row>
    <row r="45" ht="21">
      <c r="A45" s="43" t="s">
        <v>682</v>
      </c>
    </row>
    <row r="47" spans="1:5" ht="13.5" customHeight="1">
      <c r="A47" s="280" t="s">
        <v>766</v>
      </c>
      <c r="B47" s="281" t="s">
        <v>236</v>
      </c>
      <c r="C47" s="281" t="s">
        <v>65</v>
      </c>
      <c r="D47" s="281" t="s">
        <v>237</v>
      </c>
      <c r="E47" s="281" t="s">
        <v>235</v>
      </c>
    </row>
    <row r="48" spans="1:5" ht="21">
      <c r="A48" s="282"/>
      <c r="B48" s="283"/>
      <c r="C48" s="283"/>
      <c r="D48" s="283"/>
      <c r="E48" s="283"/>
    </row>
    <row r="49" spans="1:5" ht="21">
      <c r="A49" s="282" t="s">
        <v>455</v>
      </c>
      <c r="B49" s="283"/>
      <c r="C49" s="283"/>
      <c r="D49" s="283"/>
      <c r="E49" s="283"/>
    </row>
    <row r="50" spans="1:5" ht="21">
      <c r="A50" s="40" t="s">
        <v>752</v>
      </c>
      <c r="B50" s="41">
        <v>57130</v>
      </c>
      <c r="C50" s="41">
        <v>0</v>
      </c>
      <c r="D50" s="284">
        <v>33350</v>
      </c>
      <c r="E50" s="283">
        <f>+B50+C50-D50</f>
        <v>23780</v>
      </c>
    </row>
    <row r="51" spans="1:5" ht="21">
      <c r="A51" s="40"/>
      <c r="B51" s="41"/>
      <c r="C51" s="41"/>
      <c r="D51" s="284"/>
      <c r="E51" s="283"/>
    </row>
    <row r="52" spans="1:5" ht="21">
      <c r="A52" s="40" t="s">
        <v>456</v>
      </c>
      <c r="B52" s="41"/>
      <c r="C52" s="41"/>
      <c r="D52" s="284"/>
      <c r="E52" s="283"/>
    </row>
    <row r="53" spans="1:5" ht="21">
      <c r="A53" s="40" t="s">
        <v>108</v>
      </c>
      <c r="B53" s="41">
        <v>20000</v>
      </c>
      <c r="C53" s="41">
        <v>0</v>
      </c>
      <c r="D53" s="284">
        <v>19920</v>
      </c>
      <c r="E53" s="283">
        <f>+B53+C53-D53</f>
        <v>80</v>
      </c>
    </row>
    <row r="54" spans="1:5" ht="21">
      <c r="A54" s="40" t="s">
        <v>109</v>
      </c>
      <c r="B54" s="41"/>
      <c r="C54" s="41"/>
      <c r="D54" s="41"/>
      <c r="E54" s="283"/>
    </row>
    <row r="55" spans="1:5" ht="21">
      <c r="A55" s="282" t="s">
        <v>107</v>
      </c>
      <c r="B55" s="283">
        <v>185000</v>
      </c>
      <c r="C55" s="283">
        <v>0</v>
      </c>
      <c r="D55" s="283">
        <v>171520</v>
      </c>
      <c r="E55" s="283">
        <f>+B55+C55-D55</f>
        <v>13480</v>
      </c>
    </row>
    <row r="56" spans="1:5" ht="21.75" thickBot="1">
      <c r="A56" s="285"/>
      <c r="B56" s="286"/>
      <c r="C56" s="286"/>
      <c r="D56" s="287"/>
      <c r="E56" s="288"/>
    </row>
    <row r="57" spans="1:5" ht="21.75" thickBot="1">
      <c r="A57" s="93" t="s">
        <v>57</v>
      </c>
      <c r="B57" s="277">
        <f>SUM(B50:B56)</f>
        <v>262130</v>
      </c>
      <c r="C57" s="277">
        <f>SUM(C50:C56)</f>
        <v>0</v>
      </c>
      <c r="D57" s="277">
        <f>SUM(D50:D56)</f>
        <v>224790</v>
      </c>
      <c r="E57" s="277">
        <f>SUM(E50:E56)</f>
        <v>37340</v>
      </c>
    </row>
    <row r="58" spans="1:23" s="278" customFormat="1" ht="21.75" thickBot="1">
      <c r="A58" s="289"/>
      <c r="B58" s="279"/>
      <c r="C58" s="279"/>
      <c r="D58" s="279"/>
      <c r="E58" s="279"/>
      <c r="F58" s="290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</row>
    <row r="59" spans="1:5" s="42" customFormat="1" ht="21">
      <c r="A59" s="43" t="s">
        <v>420</v>
      </c>
      <c r="B59" s="48"/>
      <c r="C59" s="48"/>
      <c r="D59" s="48"/>
      <c r="E59" s="48"/>
    </row>
    <row r="60" ht="21">
      <c r="A60" s="43" t="s">
        <v>421</v>
      </c>
    </row>
    <row r="61" ht="21">
      <c r="A61" s="43" t="s">
        <v>750</v>
      </c>
    </row>
    <row r="63" spans="1:5" ht="15" customHeight="1">
      <c r="A63" s="280" t="s">
        <v>766</v>
      </c>
      <c r="B63" s="281" t="s">
        <v>236</v>
      </c>
      <c r="C63" s="281" t="s">
        <v>65</v>
      </c>
      <c r="D63" s="281" t="s">
        <v>237</v>
      </c>
      <c r="E63" s="281" t="s">
        <v>235</v>
      </c>
    </row>
    <row r="64" spans="1:5" ht="21">
      <c r="A64" s="282"/>
      <c r="B64" s="283"/>
      <c r="C64" s="283"/>
      <c r="D64" s="283"/>
      <c r="E64" s="283"/>
    </row>
    <row r="65" spans="1:5" ht="21">
      <c r="A65" s="282" t="s">
        <v>456</v>
      </c>
      <c r="B65" s="283"/>
      <c r="C65" s="283"/>
      <c r="D65" s="283"/>
      <c r="E65" s="283"/>
    </row>
    <row r="66" spans="1:5" ht="21">
      <c r="A66" s="291" t="s">
        <v>751</v>
      </c>
      <c r="B66" s="283">
        <v>0</v>
      </c>
      <c r="C66" s="283">
        <v>24300</v>
      </c>
      <c r="D66" s="283">
        <v>0</v>
      </c>
      <c r="E66" s="283">
        <v>24300</v>
      </c>
    </row>
    <row r="67" spans="1:5" ht="21.75" thickBot="1">
      <c r="A67" s="292"/>
      <c r="B67" s="288"/>
      <c r="C67" s="288"/>
      <c r="D67" s="288"/>
      <c r="E67" s="293">
        <f>+B67+C67-D67</f>
        <v>0</v>
      </c>
    </row>
    <row r="68" spans="1:5" ht="21.75" thickBot="1">
      <c r="A68" s="93" t="s">
        <v>57</v>
      </c>
      <c r="B68" s="277">
        <f>SUM(B65:B65)</f>
        <v>0</v>
      </c>
      <c r="C68" s="277">
        <f>SUM(C65:C67)</f>
        <v>24300</v>
      </c>
      <c r="D68" s="277">
        <f>SUM(D65:D67)</f>
        <v>0</v>
      </c>
      <c r="E68" s="277">
        <f>+B68+C68-D68</f>
        <v>24300</v>
      </c>
    </row>
    <row r="69" spans="1:23" s="278" customFormat="1" ht="21.75" thickBot="1">
      <c r="A69" s="43"/>
      <c r="B69" s="48"/>
      <c r="C69" s="48"/>
      <c r="D69" s="48"/>
      <c r="E69" s="48"/>
      <c r="F69" s="290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</row>
    <row r="70" ht="21">
      <c r="A70" s="43" t="s">
        <v>753</v>
      </c>
    </row>
  </sheetData>
  <sheetProtection/>
  <printOptions/>
  <pageMargins left="0.91" right="1.09" top="0.86" bottom="0.63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workbookViewId="0" topLeftCell="A1">
      <selection activeCell="D5" sqref="D5:D6"/>
    </sheetView>
  </sheetViews>
  <sheetFormatPr defaultColWidth="32.8515625" defaultRowHeight="21.75"/>
  <cols>
    <col min="1" max="1" width="40.421875" style="67" customWidth="1"/>
    <col min="2" max="2" width="18.140625" style="67" customWidth="1"/>
    <col min="3" max="3" width="27.140625" style="98" customWidth="1"/>
    <col min="4" max="16384" width="32.8515625" style="67" customWidth="1"/>
  </cols>
  <sheetData>
    <row r="1" spans="1:3" s="81" customFormat="1" ht="23.25">
      <c r="A1" s="81" t="s">
        <v>487</v>
      </c>
      <c r="C1" s="95"/>
    </row>
    <row r="2" spans="1:3" s="81" customFormat="1" ht="23.25">
      <c r="A2" s="81" t="s">
        <v>488</v>
      </c>
      <c r="C2" s="86"/>
    </row>
    <row r="3" spans="1:3" s="81" customFormat="1" ht="24" thickBot="1">
      <c r="A3" s="81" t="s">
        <v>489</v>
      </c>
      <c r="C3" s="86"/>
    </row>
    <row r="4" spans="1:3" ht="23.25">
      <c r="A4" s="69"/>
      <c r="B4" s="69" t="s">
        <v>57</v>
      </c>
      <c r="C4" s="69" t="s">
        <v>243</v>
      </c>
    </row>
    <row r="5" spans="1:3" ht="23.25">
      <c r="A5" s="94"/>
      <c r="B5" s="94"/>
      <c r="C5" s="99" t="s">
        <v>424</v>
      </c>
    </row>
    <row r="6" spans="1:4" ht="24" thickBot="1">
      <c r="A6" s="70"/>
      <c r="B6" s="70"/>
      <c r="C6" s="96" t="s">
        <v>398</v>
      </c>
      <c r="D6" s="68"/>
    </row>
    <row r="7" spans="1:4" s="81" customFormat="1" ht="23.25">
      <c r="A7" s="562" t="s">
        <v>44</v>
      </c>
      <c r="B7" s="563"/>
      <c r="C7" s="564"/>
      <c r="D7" s="97"/>
    </row>
    <row r="8" spans="1:4" s="81" customFormat="1" ht="23.25">
      <c r="A8" s="567" t="s">
        <v>692</v>
      </c>
      <c r="B8" s="274"/>
      <c r="C8" s="274"/>
      <c r="D8" s="97"/>
    </row>
    <row r="9" spans="1:4" s="81" customFormat="1" ht="23.25">
      <c r="A9" s="568" t="s">
        <v>401</v>
      </c>
      <c r="B9" s="274">
        <v>413896</v>
      </c>
      <c r="C9" s="274">
        <v>413896</v>
      </c>
      <c r="D9" s="97"/>
    </row>
    <row r="10" spans="1:4" s="81" customFormat="1" ht="23.25">
      <c r="A10" s="567"/>
      <c r="B10" s="274"/>
      <c r="C10" s="274"/>
      <c r="D10" s="97"/>
    </row>
    <row r="11" spans="1:3" ht="23.25">
      <c r="A11" s="568"/>
      <c r="B11" s="274"/>
      <c r="C11" s="274"/>
    </row>
    <row r="12" spans="1:3" ht="23.25">
      <c r="A12" s="568"/>
      <c r="B12" s="274"/>
      <c r="C12" s="274"/>
    </row>
    <row r="13" spans="1:3" ht="23.25">
      <c r="A13" s="568"/>
      <c r="B13" s="274"/>
      <c r="C13" s="274"/>
    </row>
    <row r="14" spans="1:3" ht="24" thickBot="1">
      <c r="A14" s="449"/>
      <c r="B14" s="565"/>
      <c r="C14" s="551"/>
    </row>
    <row r="15" spans="1:3" ht="24" thickBot="1">
      <c r="A15" s="75"/>
      <c r="B15" s="100">
        <f>SUM(B8:B14)</f>
        <v>413896</v>
      </c>
      <c r="C15" s="100">
        <f>SUM(C8:C14)</f>
        <v>413896</v>
      </c>
    </row>
    <row r="16" spans="1:3" s="81" customFormat="1" ht="23.25">
      <c r="A16" s="81" t="s">
        <v>578</v>
      </c>
      <c r="C16" s="87"/>
    </row>
    <row r="17" spans="1:3" s="81" customFormat="1" ht="23.25">
      <c r="A17" s="81" t="s">
        <v>7</v>
      </c>
      <c r="C17" s="87"/>
    </row>
    <row r="18" spans="1:3" s="81" customFormat="1" ht="23.25">
      <c r="A18" s="81" t="s">
        <v>8</v>
      </c>
      <c r="C18" s="71"/>
    </row>
    <row r="19" spans="2:3" ht="23.25">
      <c r="B19" s="71"/>
      <c r="C19" s="71"/>
    </row>
    <row r="20" spans="2:3" ht="23.25">
      <c r="B20" s="71"/>
      <c r="C20" s="71"/>
    </row>
    <row r="21" spans="2:3" ht="23.25">
      <c r="B21" s="71"/>
      <c r="C21" s="71"/>
    </row>
    <row r="22" spans="2:3" ht="23.25">
      <c r="B22" s="71"/>
      <c r="C22" s="71"/>
    </row>
    <row r="23" spans="2:3" ht="23.25">
      <c r="B23" s="71"/>
      <c r="C23" s="71"/>
    </row>
    <row r="24" spans="2:3" ht="23.25">
      <c r="B24" s="71"/>
      <c r="C24" s="71"/>
    </row>
    <row r="25" spans="2:3" ht="23.25">
      <c r="B25" s="71"/>
      <c r="C25" s="71"/>
    </row>
    <row r="26" spans="2:3" ht="23.25">
      <c r="B26" s="71"/>
      <c r="C26" s="71"/>
    </row>
    <row r="27" spans="2:3" ht="23.25">
      <c r="B27" s="71"/>
      <c r="C27" s="71"/>
    </row>
    <row r="28" spans="2:3" ht="23.25">
      <c r="B28" s="71"/>
      <c r="C28" s="71"/>
    </row>
    <row r="29" ht="23.25">
      <c r="C29" s="71"/>
    </row>
  </sheetData>
  <printOptions/>
  <pageMargins left="1.3" right="0.75" top="1" bottom="1" header="0.5" footer="0.5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E9" sqref="E9"/>
    </sheetView>
  </sheetViews>
  <sheetFormatPr defaultColWidth="9.140625" defaultRowHeight="21.75"/>
  <cols>
    <col min="1" max="1" width="66.00390625" style="43" customWidth="1"/>
    <col min="2" max="2" width="14.57421875" style="43" customWidth="1"/>
    <col min="3" max="3" width="13.7109375" style="43" customWidth="1"/>
    <col min="4" max="4" width="20.7109375" style="43" customWidth="1"/>
    <col min="5" max="16384" width="9.140625" style="43" customWidth="1"/>
  </cols>
  <sheetData>
    <row r="1" spans="1:3" s="63" customFormat="1" ht="21">
      <c r="A1" s="104" t="s">
        <v>265</v>
      </c>
      <c r="B1" s="104"/>
      <c r="C1" s="104"/>
    </row>
    <row r="2" spans="1:3" s="63" customFormat="1" ht="21">
      <c r="A2" s="104" t="s">
        <v>402</v>
      </c>
      <c r="B2" s="104"/>
      <c r="C2" s="104"/>
    </row>
    <row r="3" spans="1:3" ht="21.75" customHeight="1" thickBot="1">
      <c r="A3" s="42"/>
      <c r="B3" s="42"/>
      <c r="C3" s="42"/>
    </row>
    <row r="4" spans="1:3" ht="21">
      <c r="A4" s="341" t="s">
        <v>238</v>
      </c>
      <c r="B4" s="344"/>
      <c r="C4" s="344"/>
    </row>
    <row r="5" spans="1:3" ht="21">
      <c r="A5" s="320" t="s">
        <v>493</v>
      </c>
      <c r="B5" s="274"/>
      <c r="C5" s="274">
        <v>18781354.64</v>
      </c>
    </row>
    <row r="6" spans="1:3" ht="21">
      <c r="A6" s="320" t="s">
        <v>239</v>
      </c>
      <c r="B6" s="274"/>
      <c r="C6" s="274"/>
    </row>
    <row r="7" spans="1:3" ht="21">
      <c r="A7" s="569" t="s">
        <v>183</v>
      </c>
      <c r="B7" s="274"/>
      <c r="C7" s="274">
        <v>0</v>
      </c>
    </row>
    <row r="8" spans="1:3" ht="21">
      <c r="A8" s="320"/>
      <c r="B8" s="274"/>
      <c r="C8" s="274"/>
    </row>
    <row r="9" spans="1:3" ht="21.75" thickBot="1">
      <c r="A9" s="415"/>
      <c r="B9" s="457"/>
      <c r="C9" s="416"/>
    </row>
    <row r="10" spans="1:3" ht="21.75" thickBot="1">
      <c r="A10" s="89" t="s">
        <v>591</v>
      </c>
      <c r="B10" s="274"/>
      <c r="C10" s="76">
        <f>+C5-C7-C8</f>
        <v>18781354.64</v>
      </c>
    </row>
    <row r="11" spans="1:3" ht="21">
      <c r="A11" s="294"/>
      <c r="B11" s="457"/>
      <c r="C11" s="295"/>
    </row>
    <row r="12" spans="1:3" ht="21">
      <c r="A12" s="167" t="s">
        <v>241</v>
      </c>
      <c r="B12" s="274"/>
      <c r="C12" s="274"/>
    </row>
    <row r="13" spans="1:3" ht="21">
      <c r="A13" s="320" t="s">
        <v>492</v>
      </c>
      <c r="B13" s="274">
        <v>32410203.51</v>
      </c>
      <c r="C13" s="274"/>
    </row>
    <row r="14" spans="1:3" ht="21">
      <c r="A14" s="320" t="s">
        <v>239</v>
      </c>
      <c r="B14" s="274"/>
      <c r="C14" s="274"/>
    </row>
    <row r="15" spans="1:3" ht="21.75" thickBot="1">
      <c r="A15" s="570" t="s">
        <v>184</v>
      </c>
      <c r="B15" s="347">
        <v>0</v>
      </c>
      <c r="C15" s="274">
        <v>32410203.51</v>
      </c>
    </row>
    <row r="16" spans="1:3" ht="21">
      <c r="A16" s="569"/>
      <c r="B16" s="295"/>
      <c r="C16" s="274"/>
    </row>
    <row r="17" spans="1:3" ht="21">
      <c r="A17" s="569" t="s">
        <v>185</v>
      </c>
      <c r="B17" s="274">
        <v>410000</v>
      </c>
      <c r="C17" s="274"/>
    </row>
    <row r="18" spans="1:3" ht="21">
      <c r="A18" s="320" t="s">
        <v>267</v>
      </c>
      <c r="B18" s="274">
        <v>892000</v>
      </c>
      <c r="C18" s="274"/>
    </row>
    <row r="19" spans="1:3" ht="21">
      <c r="A19" s="320" t="s">
        <v>242</v>
      </c>
      <c r="B19" s="274">
        <v>803357.64</v>
      </c>
      <c r="C19" s="274"/>
    </row>
    <row r="20" spans="1:3" ht="21">
      <c r="A20" s="320" t="s">
        <v>266</v>
      </c>
      <c r="B20" s="274">
        <v>11523491.23</v>
      </c>
      <c r="C20" s="274">
        <v>13628848.87</v>
      </c>
    </row>
    <row r="21" spans="1:3" ht="21.75" thickBot="1">
      <c r="A21" s="346"/>
      <c r="B21" s="347"/>
      <c r="C21" s="347"/>
    </row>
    <row r="22" spans="1:3" ht="21.75" thickBot="1">
      <c r="A22" s="66" t="s">
        <v>591</v>
      </c>
      <c r="B22" s="160"/>
      <c r="C22" s="160">
        <f>+C15-C20</f>
        <v>18781354.64</v>
      </c>
    </row>
    <row r="23" spans="1:3" ht="21">
      <c r="A23" s="42"/>
      <c r="B23" s="279"/>
      <c r="C23" s="279"/>
    </row>
    <row r="24" spans="1:3" ht="21">
      <c r="A24" s="571"/>
      <c r="B24" s="279"/>
      <c r="C24" s="279"/>
    </row>
    <row r="25" spans="1:3" ht="21">
      <c r="A25" s="42"/>
      <c r="B25" s="279"/>
      <c r="C25" s="279"/>
    </row>
    <row r="26" spans="1:3" ht="21">
      <c r="A26" s="42"/>
      <c r="B26" s="279"/>
      <c r="C26" s="279"/>
    </row>
    <row r="27" ht="21">
      <c r="A27" s="43" t="s">
        <v>186</v>
      </c>
    </row>
    <row r="28" ht="21">
      <c r="A28" s="43" t="s">
        <v>494</v>
      </c>
    </row>
    <row r="29" ht="21">
      <c r="A29" s="43" t="s">
        <v>495</v>
      </c>
    </row>
  </sheetData>
  <sheetProtection/>
  <printOptions/>
  <pageMargins left="1.02" right="0.35" top="1" bottom="1" header="0.5" footer="0.5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W316"/>
  <sheetViews>
    <sheetView workbookViewId="0" topLeftCell="B1">
      <selection activeCell="F20" sqref="F20"/>
    </sheetView>
  </sheetViews>
  <sheetFormatPr defaultColWidth="9.140625" defaultRowHeight="21.75"/>
  <cols>
    <col min="1" max="1" width="29.00390625" style="105" customWidth="1"/>
    <col min="2" max="2" width="11.8515625" style="105" customWidth="1"/>
    <col min="3" max="3" width="12.28125" style="105" customWidth="1"/>
    <col min="4" max="5" width="6.7109375" style="105" customWidth="1"/>
    <col min="6" max="6" width="11.8515625" style="107" customWidth="1"/>
    <col min="7" max="8" width="7.140625" style="107" customWidth="1"/>
    <col min="9" max="9" width="9.140625" style="107" customWidth="1"/>
    <col min="10" max="12" width="6.28125" style="107" customWidth="1"/>
    <col min="13" max="13" width="11.00390625" style="107" customWidth="1"/>
    <col min="14" max="14" width="9.140625" style="107" customWidth="1"/>
    <col min="15" max="15" width="7.7109375" style="107" customWidth="1"/>
    <col min="16" max="16" width="9.140625" style="107" customWidth="1"/>
    <col min="17" max="16384" width="9.140625" style="105" customWidth="1"/>
  </cols>
  <sheetData>
    <row r="1" spans="1:2" ht="18.75">
      <c r="A1" s="105" t="s">
        <v>26</v>
      </c>
      <c r="B1" s="106"/>
    </row>
    <row r="2" spans="1:2" ht="18.75">
      <c r="A2" s="105" t="s">
        <v>27</v>
      </c>
      <c r="B2" s="106"/>
    </row>
    <row r="3" spans="1:2" ht="18.75">
      <c r="A3" s="105" t="s">
        <v>400</v>
      </c>
      <c r="B3" s="106"/>
    </row>
    <row r="4" spans="1:23" ht="7.5" customHeight="1" thickBot="1">
      <c r="A4" s="108"/>
      <c r="B4" s="109"/>
      <c r="C4" s="109"/>
      <c r="D4" s="109"/>
      <c r="E4" s="109"/>
      <c r="G4" s="110"/>
      <c r="Q4" s="107"/>
      <c r="R4" s="107"/>
      <c r="S4" s="107"/>
      <c r="T4" s="107"/>
      <c r="U4" s="107"/>
      <c r="V4" s="107"/>
      <c r="W4" s="107"/>
    </row>
    <row r="5" spans="1:15" ht="18.75">
      <c r="A5" s="111"/>
      <c r="B5" s="111"/>
      <c r="C5" s="143" t="s">
        <v>646</v>
      </c>
      <c r="D5" s="112"/>
      <c r="E5" s="112"/>
      <c r="F5" s="113"/>
      <c r="G5" s="112"/>
      <c r="H5" s="112"/>
      <c r="I5" s="113"/>
      <c r="J5" s="112"/>
      <c r="K5" s="112"/>
      <c r="L5" s="113"/>
      <c r="M5" s="112"/>
      <c r="N5" s="112"/>
      <c r="O5" s="113"/>
    </row>
    <row r="6" spans="1:15" ht="18.75">
      <c r="A6" s="114" t="s">
        <v>131</v>
      </c>
      <c r="B6" s="114" t="s">
        <v>130</v>
      </c>
      <c r="C6" s="144" t="s">
        <v>648</v>
      </c>
      <c r="D6" s="115"/>
      <c r="E6" s="115"/>
      <c r="F6" s="114"/>
      <c r="G6" s="115"/>
      <c r="H6" s="115"/>
      <c r="I6" s="114"/>
      <c r="J6" s="115"/>
      <c r="K6" s="115"/>
      <c r="L6" s="114"/>
      <c r="M6" s="115"/>
      <c r="N6" s="115"/>
      <c r="O6" s="114"/>
    </row>
    <row r="7" spans="1:15" ht="18.75">
      <c r="A7" s="116" t="s">
        <v>672</v>
      </c>
      <c r="B7" s="114"/>
      <c r="C7" s="145" t="s">
        <v>649</v>
      </c>
      <c r="D7" s="115" t="s">
        <v>118</v>
      </c>
      <c r="E7" s="115" t="s">
        <v>119</v>
      </c>
      <c r="F7" s="114" t="s">
        <v>120</v>
      </c>
      <c r="G7" s="115" t="s">
        <v>121</v>
      </c>
      <c r="H7" s="115" t="s">
        <v>122</v>
      </c>
      <c r="I7" s="114" t="s">
        <v>123</v>
      </c>
      <c r="J7" s="115" t="s">
        <v>124</v>
      </c>
      <c r="K7" s="115" t="s">
        <v>125</v>
      </c>
      <c r="L7" s="114" t="s">
        <v>126</v>
      </c>
      <c r="M7" s="115" t="s">
        <v>127</v>
      </c>
      <c r="N7" s="115" t="s">
        <v>128</v>
      </c>
      <c r="O7" s="114" t="s">
        <v>129</v>
      </c>
    </row>
    <row r="8" spans="1:15" ht="19.5" thickBot="1">
      <c r="A8" s="117"/>
      <c r="B8" s="118"/>
      <c r="C8" s="146" t="s">
        <v>42</v>
      </c>
      <c r="D8" s="119"/>
      <c r="E8" s="119"/>
      <c r="F8" s="120"/>
      <c r="G8" s="119"/>
      <c r="H8" s="119"/>
      <c r="I8" s="120"/>
      <c r="J8" s="119"/>
      <c r="K8" s="119"/>
      <c r="L8" s="120"/>
      <c r="M8" s="119"/>
      <c r="N8" s="119"/>
      <c r="O8" s="120"/>
    </row>
    <row r="9" spans="1:23" s="221" customFormat="1" ht="18.75">
      <c r="A9" s="431"/>
      <c r="B9" s="432"/>
      <c r="C9" s="433"/>
      <c r="D9" s="434"/>
      <c r="E9" s="434"/>
      <c r="F9" s="431"/>
      <c r="G9" s="431"/>
      <c r="H9" s="431"/>
      <c r="I9" s="431"/>
      <c r="J9" s="431"/>
      <c r="K9" s="431"/>
      <c r="L9" s="431"/>
      <c r="M9" s="431"/>
      <c r="N9" s="431"/>
      <c r="O9" s="431"/>
      <c r="P9" s="243"/>
      <c r="Q9" s="243"/>
      <c r="R9" s="243"/>
      <c r="S9" s="243"/>
      <c r="T9" s="243"/>
      <c r="U9" s="243"/>
      <c r="V9" s="243"/>
      <c r="W9" s="243"/>
    </row>
    <row r="10" spans="1:23" s="221" customFormat="1" ht="18.75">
      <c r="A10" s="260" t="s">
        <v>401</v>
      </c>
      <c r="B10" s="435">
        <v>168502</v>
      </c>
      <c r="C10" s="440">
        <v>168502</v>
      </c>
      <c r="D10" s="437">
        <v>0</v>
      </c>
      <c r="E10" s="437">
        <v>0</v>
      </c>
      <c r="F10" s="437">
        <v>168502</v>
      </c>
      <c r="G10" s="437">
        <v>0</v>
      </c>
      <c r="H10" s="437">
        <v>0</v>
      </c>
      <c r="I10" s="437">
        <v>0</v>
      </c>
      <c r="J10" s="437">
        <v>0</v>
      </c>
      <c r="K10" s="437">
        <v>0</v>
      </c>
      <c r="L10" s="437">
        <v>0</v>
      </c>
      <c r="M10" s="437">
        <v>0</v>
      </c>
      <c r="N10" s="437">
        <v>0</v>
      </c>
      <c r="O10" s="437">
        <v>0</v>
      </c>
      <c r="P10" s="243"/>
      <c r="Q10" s="243"/>
      <c r="R10" s="243"/>
      <c r="S10" s="243"/>
      <c r="T10" s="243"/>
      <c r="U10" s="243"/>
      <c r="V10" s="243"/>
      <c r="W10" s="243"/>
    </row>
    <row r="11" spans="1:23" s="221" customFormat="1" ht="18.75">
      <c r="A11" s="260" t="s">
        <v>401</v>
      </c>
      <c r="B11" s="435">
        <v>2419</v>
      </c>
      <c r="C11" s="440">
        <v>2419</v>
      </c>
      <c r="D11" s="437">
        <v>0</v>
      </c>
      <c r="E11" s="437">
        <v>0</v>
      </c>
      <c r="F11" s="437">
        <v>0</v>
      </c>
      <c r="G11" s="437">
        <v>0</v>
      </c>
      <c r="H11" s="437">
        <v>0</v>
      </c>
      <c r="I11" s="437">
        <v>2419</v>
      </c>
      <c r="J11" s="437">
        <v>0</v>
      </c>
      <c r="K11" s="437">
        <v>0</v>
      </c>
      <c r="L11" s="437">
        <v>0</v>
      </c>
      <c r="M11" s="437">
        <v>0</v>
      </c>
      <c r="N11" s="437">
        <v>0</v>
      </c>
      <c r="O11" s="437">
        <v>0</v>
      </c>
      <c r="P11" s="243"/>
      <c r="Q11" s="243"/>
      <c r="R11" s="243"/>
      <c r="S11" s="243"/>
      <c r="T11" s="243"/>
      <c r="U11" s="243"/>
      <c r="V11" s="243"/>
      <c r="W11" s="243"/>
    </row>
    <row r="12" spans="1:23" s="221" customFormat="1" ht="18.75">
      <c r="A12" s="260" t="s">
        <v>401</v>
      </c>
      <c r="B12" s="435">
        <v>220766</v>
      </c>
      <c r="C12" s="623">
        <v>220766</v>
      </c>
      <c r="D12" s="437">
        <v>0</v>
      </c>
      <c r="E12" s="437">
        <v>0</v>
      </c>
      <c r="F12" s="437">
        <v>0</v>
      </c>
      <c r="G12" s="437">
        <v>0</v>
      </c>
      <c r="H12" s="437">
        <v>0</v>
      </c>
      <c r="I12" s="437">
        <v>0</v>
      </c>
      <c r="J12" s="437">
        <v>0</v>
      </c>
      <c r="K12" s="437">
        <v>0</v>
      </c>
      <c r="L12" s="437">
        <v>0</v>
      </c>
      <c r="M12" s="622">
        <v>220766</v>
      </c>
      <c r="N12" s="438"/>
      <c r="O12" s="437">
        <v>0</v>
      </c>
      <c r="P12" s="243"/>
      <c r="Q12" s="243"/>
      <c r="R12" s="243"/>
      <c r="S12" s="243"/>
      <c r="T12" s="243"/>
      <c r="U12" s="243"/>
      <c r="V12" s="243"/>
      <c r="W12" s="243"/>
    </row>
    <row r="13" spans="1:23" s="221" customFormat="1" ht="18.75">
      <c r="A13" s="260" t="s">
        <v>401</v>
      </c>
      <c r="B13" s="435">
        <v>22209</v>
      </c>
      <c r="C13" s="623">
        <v>22209</v>
      </c>
      <c r="D13" s="437">
        <v>0</v>
      </c>
      <c r="E13" s="437">
        <v>0</v>
      </c>
      <c r="F13" s="437">
        <v>0</v>
      </c>
      <c r="G13" s="437">
        <v>0</v>
      </c>
      <c r="H13" s="437">
        <v>0</v>
      </c>
      <c r="I13" s="437">
        <v>0</v>
      </c>
      <c r="J13" s="437">
        <v>0</v>
      </c>
      <c r="K13" s="437">
        <v>0</v>
      </c>
      <c r="L13" s="437">
        <v>0</v>
      </c>
      <c r="M13" s="622">
        <v>0</v>
      </c>
      <c r="N13" s="437">
        <v>22209</v>
      </c>
      <c r="O13" s="437">
        <v>0</v>
      </c>
      <c r="P13" s="243"/>
      <c r="Q13" s="243"/>
      <c r="R13" s="243"/>
      <c r="S13" s="243"/>
      <c r="T13" s="243"/>
      <c r="U13" s="243"/>
      <c r="V13" s="243"/>
      <c r="W13" s="243"/>
    </row>
    <row r="14" spans="1:23" s="221" customFormat="1" ht="18.75">
      <c r="A14" s="438"/>
      <c r="B14" s="435"/>
      <c r="C14" s="436"/>
      <c r="D14" s="437"/>
      <c r="E14" s="437"/>
      <c r="F14" s="438"/>
      <c r="G14" s="438"/>
      <c r="H14" s="438"/>
      <c r="I14" s="438"/>
      <c r="J14" s="438"/>
      <c r="K14" s="438"/>
      <c r="L14" s="438"/>
      <c r="M14" s="438"/>
      <c r="N14" s="438"/>
      <c r="O14" s="438"/>
      <c r="P14" s="243"/>
      <c r="Q14" s="243"/>
      <c r="R14" s="243"/>
      <c r="S14" s="243"/>
      <c r="T14" s="243"/>
      <c r="U14" s="243"/>
      <c r="V14" s="243"/>
      <c r="W14" s="243"/>
    </row>
    <row r="15" spans="1:23" s="221" customFormat="1" ht="18.75">
      <c r="A15" s="438"/>
      <c r="B15" s="437"/>
      <c r="C15" s="437"/>
      <c r="D15" s="437"/>
      <c r="E15" s="437"/>
      <c r="F15" s="439"/>
      <c r="G15" s="438"/>
      <c r="H15" s="438"/>
      <c r="I15" s="438"/>
      <c r="J15" s="438"/>
      <c r="K15" s="438"/>
      <c r="L15" s="438"/>
      <c r="M15" s="438"/>
      <c r="N15" s="438"/>
      <c r="O15" s="438"/>
      <c r="P15" s="243"/>
      <c r="Q15" s="243"/>
      <c r="R15" s="243"/>
      <c r="S15" s="243"/>
      <c r="T15" s="243"/>
      <c r="U15" s="243"/>
      <c r="V15" s="243"/>
      <c r="W15" s="243"/>
    </row>
    <row r="16" spans="1:23" ht="19.5" thickBot="1">
      <c r="A16" s="429"/>
      <c r="B16" s="430"/>
      <c r="C16" s="430"/>
      <c r="D16" s="430"/>
      <c r="E16" s="430"/>
      <c r="F16" s="429"/>
      <c r="G16" s="429"/>
      <c r="H16" s="429"/>
      <c r="I16" s="429"/>
      <c r="J16" s="429"/>
      <c r="K16" s="429"/>
      <c r="L16" s="429"/>
      <c r="M16" s="429"/>
      <c r="N16" s="429"/>
      <c r="O16" s="429"/>
      <c r="Q16" s="107"/>
      <c r="R16" s="107"/>
      <c r="S16" s="107"/>
      <c r="T16" s="107"/>
      <c r="U16" s="107"/>
      <c r="V16" s="107"/>
      <c r="W16" s="107"/>
    </row>
    <row r="17" spans="1:23" ht="19.5" thickBot="1">
      <c r="A17" s="261" t="s">
        <v>675</v>
      </c>
      <c r="B17" s="121">
        <f>SUM(B10:B16)</f>
        <v>413896</v>
      </c>
      <c r="C17" s="121">
        <f>SUM(C10:C16)</f>
        <v>413896</v>
      </c>
      <c r="D17" s="121">
        <f>SUM(D10:D16)</f>
        <v>0</v>
      </c>
      <c r="E17" s="121">
        <f>SUM(E16:E16)</f>
        <v>0</v>
      </c>
      <c r="F17" s="121">
        <f>SUM(F10:F16)</f>
        <v>168502</v>
      </c>
      <c r="G17" s="121">
        <f>SUM(G10:G16)</f>
        <v>0</v>
      </c>
      <c r="H17" s="121">
        <f>SUM(H10:H16)</f>
        <v>0</v>
      </c>
      <c r="I17" s="121">
        <f>SUM(I11:I16)</f>
        <v>2419</v>
      </c>
      <c r="J17" s="121">
        <f>SUM(J10:J16)</f>
        <v>0</v>
      </c>
      <c r="K17" s="121">
        <f>SUM(K10:K16)</f>
        <v>0</v>
      </c>
      <c r="L17" s="121">
        <f>SUM(L10:L16)</f>
        <v>0</v>
      </c>
      <c r="M17" s="121">
        <f>SUM(M12:M16)</f>
        <v>220766</v>
      </c>
      <c r="N17" s="121">
        <f>SUM(N13:N16)</f>
        <v>22209</v>
      </c>
      <c r="O17" s="121">
        <f>SUM(O13:O16)</f>
        <v>0</v>
      </c>
      <c r="Q17" s="107"/>
      <c r="R17" s="107"/>
      <c r="S17" s="107"/>
      <c r="T17" s="107"/>
      <c r="U17" s="107"/>
      <c r="V17" s="107"/>
      <c r="W17" s="107"/>
    </row>
    <row r="18" spans="1:6" s="107" customFormat="1" ht="18.75">
      <c r="A18" s="122"/>
      <c r="B18" s="123"/>
      <c r="C18" s="124"/>
      <c r="D18" s="124"/>
      <c r="E18" s="123"/>
      <c r="F18" s="109"/>
    </row>
    <row r="19" spans="1:6" s="107" customFormat="1" ht="18.75">
      <c r="A19" s="122"/>
      <c r="B19" s="123"/>
      <c r="C19" s="125"/>
      <c r="D19" s="124"/>
      <c r="E19" s="123"/>
      <c r="F19" s="109"/>
    </row>
    <row r="20" spans="2:6" s="107" customFormat="1" ht="18.75">
      <c r="B20" s="123"/>
      <c r="C20" s="125"/>
      <c r="D20" s="124"/>
      <c r="E20" s="123"/>
      <c r="F20" s="109"/>
    </row>
    <row r="21" spans="2:5" s="107" customFormat="1" ht="18.75">
      <c r="B21" s="109"/>
      <c r="C21" s="109"/>
      <c r="D21" s="109"/>
      <c r="E21" s="109"/>
    </row>
    <row r="22" spans="1:5" s="107" customFormat="1" ht="18.75">
      <c r="A22" s="122"/>
      <c r="B22" s="109"/>
      <c r="C22" s="109"/>
      <c r="D22" s="109"/>
      <c r="E22" s="109"/>
    </row>
    <row r="23" spans="2:5" s="107" customFormat="1" ht="18.75">
      <c r="B23" s="109"/>
      <c r="C23" s="109"/>
      <c r="D23" s="109"/>
      <c r="E23" s="109"/>
    </row>
    <row r="24" spans="2:5" s="107" customFormat="1" ht="18.75">
      <c r="B24" s="109"/>
      <c r="C24" s="109"/>
      <c r="D24" s="109"/>
      <c r="E24" s="109"/>
    </row>
    <row r="25" spans="1:5" s="107" customFormat="1" ht="18.75">
      <c r="A25" s="122"/>
      <c r="B25" s="109"/>
      <c r="C25" s="109"/>
      <c r="D25" s="109"/>
      <c r="E25" s="109"/>
    </row>
    <row r="26" spans="1:5" s="107" customFormat="1" ht="18.75">
      <c r="A26" s="122"/>
      <c r="B26" s="109"/>
      <c r="C26" s="109"/>
      <c r="D26" s="109"/>
      <c r="E26" s="109"/>
    </row>
    <row r="27" spans="1:5" s="107" customFormat="1" ht="18.75">
      <c r="A27" s="108"/>
      <c r="B27" s="109"/>
      <c r="C27" s="109"/>
      <c r="D27" s="109"/>
      <c r="E27" s="109"/>
    </row>
    <row r="28" spans="1:6" s="107" customFormat="1" ht="18.75">
      <c r="A28" s="108"/>
      <c r="B28" s="126"/>
      <c r="C28" s="126"/>
      <c r="D28" s="126"/>
      <c r="E28" s="126"/>
      <c r="F28" s="127"/>
    </row>
    <row r="29" spans="1:6" s="107" customFormat="1" ht="18.75">
      <c r="A29" s="108"/>
      <c r="B29" s="126"/>
      <c r="C29" s="109"/>
      <c r="D29" s="109"/>
      <c r="E29" s="109"/>
      <c r="F29" s="127"/>
    </row>
    <row r="30" spans="1:5" s="107" customFormat="1" ht="18.75">
      <c r="A30" s="108"/>
      <c r="B30" s="126"/>
      <c r="C30" s="109"/>
      <c r="D30" s="109"/>
      <c r="E30" s="109"/>
    </row>
    <row r="31" spans="1:6" s="107" customFormat="1" ht="18.75">
      <c r="A31" s="108"/>
      <c r="B31" s="126"/>
      <c r="C31" s="109"/>
      <c r="D31" s="109"/>
      <c r="E31" s="109"/>
      <c r="F31" s="127"/>
    </row>
    <row r="32" spans="1:23" ht="18.75">
      <c r="A32" s="108"/>
      <c r="B32" s="126"/>
      <c r="C32" s="109"/>
      <c r="D32" s="109"/>
      <c r="E32" s="109"/>
      <c r="Q32" s="107"/>
      <c r="R32" s="107"/>
      <c r="S32" s="107"/>
      <c r="T32" s="107"/>
      <c r="U32" s="107"/>
      <c r="V32" s="107"/>
      <c r="W32" s="107"/>
    </row>
    <row r="33" spans="1:23" ht="18.75">
      <c r="A33" s="108"/>
      <c r="B33" s="126"/>
      <c r="C33" s="109"/>
      <c r="D33" s="109"/>
      <c r="E33" s="109"/>
      <c r="Q33" s="107"/>
      <c r="R33" s="107"/>
      <c r="S33" s="107"/>
      <c r="T33" s="107"/>
      <c r="U33" s="107"/>
      <c r="V33" s="107"/>
      <c r="W33" s="107"/>
    </row>
    <row r="34" spans="1:23" ht="18.75">
      <c r="A34" s="108"/>
      <c r="B34" s="126"/>
      <c r="C34" s="109"/>
      <c r="D34" s="109"/>
      <c r="E34" s="109"/>
      <c r="Q34" s="107"/>
      <c r="R34" s="107"/>
      <c r="S34" s="107"/>
      <c r="T34" s="107"/>
      <c r="U34" s="107"/>
      <c r="V34" s="107"/>
      <c r="W34" s="107"/>
    </row>
    <row r="35" spans="1:23" ht="18.75">
      <c r="A35" s="108"/>
      <c r="B35" s="126"/>
      <c r="C35" s="109"/>
      <c r="D35" s="109"/>
      <c r="E35" s="109"/>
      <c r="Q35" s="107"/>
      <c r="R35" s="107"/>
      <c r="S35" s="107"/>
      <c r="T35" s="107"/>
      <c r="U35" s="107"/>
      <c r="V35" s="107"/>
      <c r="W35" s="107"/>
    </row>
    <row r="36" spans="1:23" ht="18.75">
      <c r="A36" s="108"/>
      <c r="B36" s="126"/>
      <c r="C36" s="109"/>
      <c r="D36" s="109"/>
      <c r="E36" s="109"/>
      <c r="F36" s="128" t="s">
        <v>852</v>
      </c>
      <c r="Q36" s="107"/>
      <c r="R36" s="107"/>
      <c r="S36" s="107"/>
      <c r="T36" s="107"/>
      <c r="U36" s="107"/>
      <c r="V36" s="107"/>
      <c r="W36" s="107"/>
    </row>
    <row r="37" spans="1:23" ht="18.75">
      <c r="A37" s="108"/>
      <c r="B37" s="126"/>
      <c r="C37" s="109"/>
      <c r="D37" s="109"/>
      <c r="E37" s="109"/>
      <c r="F37" s="128" t="s">
        <v>853</v>
      </c>
      <c r="Q37" s="107"/>
      <c r="R37" s="107"/>
      <c r="S37" s="107"/>
      <c r="T37" s="107"/>
      <c r="U37" s="107"/>
      <c r="V37" s="107"/>
      <c r="W37" s="107"/>
    </row>
    <row r="38" spans="1:23" ht="18.75">
      <c r="A38" s="108"/>
      <c r="B38" s="126"/>
      <c r="C38" s="109"/>
      <c r="D38" s="109"/>
      <c r="E38" s="109"/>
      <c r="F38" s="128" t="s">
        <v>854</v>
      </c>
      <c r="Q38" s="107"/>
      <c r="R38" s="107"/>
      <c r="S38" s="107"/>
      <c r="T38" s="107"/>
      <c r="U38" s="107"/>
      <c r="V38" s="107"/>
      <c r="W38" s="107"/>
    </row>
    <row r="39" spans="1:23" ht="18.75">
      <c r="A39" s="108"/>
      <c r="B39" s="126"/>
      <c r="C39" s="109"/>
      <c r="D39" s="109"/>
      <c r="E39" s="109"/>
      <c r="H39" s="107" t="s">
        <v>855</v>
      </c>
      <c r="Q39" s="107"/>
      <c r="R39" s="107"/>
      <c r="S39" s="107"/>
      <c r="T39" s="107"/>
      <c r="U39" s="107"/>
      <c r="V39" s="107"/>
      <c r="W39" s="107"/>
    </row>
    <row r="40" spans="1:23" ht="18.75">
      <c r="A40" s="108"/>
      <c r="B40" s="126"/>
      <c r="C40" s="109"/>
      <c r="D40" s="109"/>
      <c r="E40" s="109"/>
      <c r="F40" s="107" t="s">
        <v>131</v>
      </c>
      <c r="G40" s="107" t="s">
        <v>130</v>
      </c>
      <c r="H40" s="107">
        <v>100</v>
      </c>
      <c r="Q40" s="107"/>
      <c r="R40" s="107"/>
      <c r="S40" s="107"/>
      <c r="T40" s="107" t="s">
        <v>106</v>
      </c>
      <c r="U40" s="107"/>
      <c r="V40" s="107"/>
      <c r="W40" s="107"/>
    </row>
    <row r="41" spans="1:23" ht="18.75">
      <c r="A41" s="122"/>
      <c r="B41" s="126"/>
      <c r="C41" s="109"/>
      <c r="D41" s="109"/>
      <c r="E41" s="109"/>
      <c r="F41" s="107" t="s">
        <v>672</v>
      </c>
      <c r="H41" s="107" t="s">
        <v>856</v>
      </c>
      <c r="I41" s="107" t="s">
        <v>857</v>
      </c>
      <c r="J41" s="107" t="s">
        <v>188</v>
      </c>
      <c r="K41" s="107" t="s">
        <v>120</v>
      </c>
      <c r="L41" s="107" t="s">
        <v>189</v>
      </c>
      <c r="M41" s="107" t="s">
        <v>190</v>
      </c>
      <c r="N41" s="107" t="s">
        <v>123</v>
      </c>
      <c r="O41" s="107" t="s">
        <v>191</v>
      </c>
      <c r="P41" s="107" t="s">
        <v>192</v>
      </c>
      <c r="Q41" s="107" t="s">
        <v>193</v>
      </c>
      <c r="R41" s="107" t="s">
        <v>129</v>
      </c>
      <c r="S41" s="107" t="s">
        <v>57</v>
      </c>
      <c r="T41" s="107" t="s">
        <v>235</v>
      </c>
      <c r="U41" s="107"/>
      <c r="V41" s="107"/>
      <c r="W41" s="107"/>
    </row>
    <row r="42" spans="1:23" ht="18.75">
      <c r="A42" s="122"/>
      <c r="B42" s="126"/>
      <c r="C42" s="109"/>
      <c r="D42" s="109"/>
      <c r="E42" s="109"/>
      <c r="H42" s="107">
        <v>111</v>
      </c>
      <c r="Q42" s="107"/>
      <c r="R42" s="107"/>
      <c r="S42" s="107"/>
      <c r="T42" s="107"/>
      <c r="U42" s="107"/>
      <c r="V42" s="107"/>
      <c r="W42" s="107"/>
    </row>
    <row r="43" spans="17:23" ht="18.75">
      <c r="Q43" s="107"/>
      <c r="R43" s="107"/>
      <c r="S43" s="107"/>
      <c r="T43" s="107"/>
      <c r="U43" s="107"/>
      <c r="V43" s="107"/>
      <c r="W43" s="107"/>
    </row>
    <row r="44" spans="1:23" ht="18.75">
      <c r="A44" s="122"/>
      <c r="B44" s="126"/>
      <c r="C44" s="109"/>
      <c r="D44" s="109"/>
      <c r="E44" s="109"/>
      <c r="Q44" s="107"/>
      <c r="R44" s="107"/>
      <c r="S44" s="107"/>
      <c r="T44" s="107"/>
      <c r="U44" s="107"/>
      <c r="V44" s="107"/>
      <c r="W44" s="107"/>
    </row>
    <row r="45" spans="6:23" ht="18.75">
      <c r="F45" s="107" t="s">
        <v>890</v>
      </c>
      <c r="G45" s="129">
        <v>445000</v>
      </c>
      <c r="H45" s="129">
        <v>445000</v>
      </c>
      <c r="I45" s="107" t="s">
        <v>194</v>
      </c>
      <c r="J45" s="107" t="s">
        <v>194</v>
      </c>
      <c r="K45" s="107" t="s">
        <v>194</v>
      </c>
      <c r="L45" s="107" t="s">
        <v>194</v>
      </c>
      <c r="M45" s="107" t="s">
        <v>194</v>
      </c>
      <c r="N45" s="107" t="s">
        <v>194</v>
      </c>
      <c r="O45" s="129">
        <v>445000</v>
      </c>
      <c r="P45" s="107" t="s">
        <v>194</v>
      </c>
      <c r="Q45" s="107" t="s">
        <v>194</v>
      </c>
      <c r="R45" s="107" t="s">
        <v>194</v>
      </c>
      <c r="S45" s="129">
        <v>445000</v>
      </c>
      <c r="T45" s="107" t="s">
        <v>194</v>
      </c>
      <c r="U45" s="107"/>
      <c r="V45" s="107"/>
      <c r="W45" s="107"/>
    </row>
    <row r="46" spans="1:23" ht="18.75">
      <c r="A46" s="122"/>
      <c r="B46" s="126"/>
      <c r="C46" s="109"/>
      <c r="D46" s="109"/>
      <c r="E46" s="109"/>
      <c r="F46" s="107" t="s">
        <v>891</v>
      </c>
      <c r="Q46" s="107"/>
      <c r="R46" s="107"/>
      <c r="S46" s="107"/>
      <c r="T46" s="107"/>
      <c r="U46" s="107"/>
      <c r="V46" s="107"/>
      <c r="W46" s="107"/>
    </row>
    <row r="47" spans="17:23" ht="18.75">
      <c r="Q47" s="107"/>
      <c r="R47" s="107"/>
      <c r="S47" s="107"/>
      <c r="T47" s="107"/>
      <c r="U47" s="107"/>
      <c r="V47" s="107"/>
      <c r="W47" s="107"/>
    </row>
    <row r="48" spans="6:23" ht="18.75">
      <c r="F48" s="107" t="s">
        <v>893</v>
      </c>
      <c r="G48" s="129">
        <v>82000</v>
      </c>
      <c r="H48" s="129">
        <v>82000</v>
      </c>
      <c r="I48" s="107" t="s">
        <v>194</v>
      </c>
      <c r="J48" s="107" t="s">
        <v>194</v>
      </c>
      <c r="K48" s="107" t="s">
        <v>194</v>
      </c>
      <c r="L48" s="107" t="s">
        <v>194</v>
      </c>
      <c r="M48" s="107" t="s">
        <v>194</v>
      </c>
      <c r="N48" s="107" t="s">
        <v>194</v>
      </c>
      <c r="O48" s="107" t="s">
        <v>194</v>
      </c>
      <c r="P48" s="107" t="s">
        <v>194</v>
      </c>
      <c r="Q48" s="107" t="s">
        <v>194</v>
      </c>
      <c r="R48" s="107" t="s">
        <v>194</v>
      </c>
      <c r="S48" s="129">
        <v>82000</v>
      </c>
      <c r="T48" s="107" t="s">
        <v>194</v>
      </c>
      <c r="U48" s="107"/>
      <c r="V48" s="107"/>
      <c r="W48" s="107"/>
    </row>
    <row r="49" spans="6:23" ht="18.75">
      <c r="F49" s="107" t="s">
        <v>892</v>
      </c>
      <c r="Q49" s="107"/>
      <c r="R49" s="107"/>
      <c r="S49" s="107"/>
      <c r="T49" s="107"/>
      <c r="U49" s="107"/>
      <c r="V49" s="107"/>
      <c r="W49" s="107"/>
    </row>
    <row r="50" spans="1:5" s="107" customFormat="1" ht="18.75">
      <c r="A50" s="108"/>
      <c r="B50" s="126"/>
      <c r="C50" s="109"/>
      <c r="D50" s="109"/>
      <c r="E50" s="109"/>
    </row>
    <row r="51" spans="1:20" s="107" customFormat="1" ht="18.75">
      <c r="A51" s="108"/>
      <c r="B51" s="126"/>
      <c r="C51" s="109"/>
      <c r="D51" s="109"/>
      <c r="E51" s="109"/>
      <c r="F51" s="107" t="s">
        <v>363</v>
      </c>
      <c r="G51" s="129">
        <v>196080</v>
      </c>
      <c r="H51" s="129">
        <v>140880</v>
      </c>
      <c r="I51" s="107" t="s">
        <v>194</v>
      </c>
      <c r="J51" s="107" t="s">
        <v>194</v>
      </c>
      <c r="K51" s="107" t="s">
        <v>194</v>
      </c>
      <c r="L51" s="107" t="s">
        <v>194</v>
      </c>
      <c r="M51" s="107" t="s">
        <v>194</v>
      </c>
      <c r="N51" s="107" t="s">
        <v>194</v>
      </c>
      <c r="O51" s="107" t="s">
        <v>194</v>
      </c>
      <c r="P51" s="129">
        <v>112880</v>
      </c>
      <c r="Q51" s="129">
        <v>28000</v>
      </c>
      <c r="R51" s="107" t="s">
        <v>194</v>
      </c>
      <c r="S51" s="129">
        <v>140880</v>
      </c>
      <c r="T51" s="129">
        <v>55200</v>
      </c>
    </row>
    <row r="52" spans="1:6" s="107" customFormat="1" ht="18.75">
      <c r="A52" s="108"/>
      <c r="B52" s="126"/>
      <c r="C52" s="109"/>
      <c r="D52" s="109"/>
      <c r="E52" s="109"/>
      <c r="F52" s="107" t="s">
        <v>309</v>
      </c>
    </row>
    <row r="53" spans="1:5" s="107" customFormat="1" ht="18.75">
      <c r="A53" s="108"/>
      <c r="B53" s="126"/>
      <c r="C53" s="109"/>
      <c r="D53" s="109"/>
      <c r="E53" s="109"/>
    </row>
    <row r="54" spans="1:5" s="107" customFormat="1" ht="18.75">
      <c r="A54" s="108"/>
      <c r="B54" s="126"/>
      <c r="C54" s="109"/>
      <c r="D54" s="109"/>
      <c r="E54" s="109"/>
    </row>
    <row r="55" spans="1:5" s="107" customFormat="1" ht="18.75">
      <c r="A55" s="108"/>
      <c r="B55" s="126"/>
      <c r="C55" s="109"/>
      <c r="D55" s="109"/>
      <c r="E55" s="109"/>
    </row>
    <row r="56" spans="1:20" s="107" customFormat="1" ht="18.75">
      <c r="A56" s="108"/>
      <c r="B56" s="126"/>
      <c r="C56" s="109"/>
      <c r="D56" s="109"/>
      <c r="E56" s="109"/>
      <c r="F56" s="107" t="s">
        <v>673</v>
      </c>
      <c r="G56" s="129">
        <v>723080</v>
      </c>
      <c r="H56" s="129">
        <v>667880</v>
      </c>
      <c r="I56" s="107" t="s">
        <v>194</v>
      </c>
      <c r="J56" s="107" t="s">
        <v>194</v>
      </c>
      <c r="K56" s="107" t="s">
        <v>194</v>
      </c>
      <c r="L56" s="107" t="s">
        <v>194</v>
      </c>
      <c r="M56" s="107" t="s">
        <v>194</v>
      </c>
      <c r="N56" s="107" t="s">
        <v>194</v>
      </c>
      <c r="O56" s="129">
        <v>445000</v>
      </c>
      <c r="P56" s="129">
        <v>112880</v>
      </c>
      <c r="Q56" s="129">
        <v>28000</v>
      </c>
      <c r="R56" s="107" t="s">
        <v>194</v>
      </c>
      <c r="S56" s="129">
        <v>667880</v>
      </c>
      <c r="T56" s="129">
        <v>55200</v>
      </c>
    </row>
    <row r="57" spans="1:5" s="107" customFormat="1" ht="18.75">
      <c r="A57" s="108"/>
      <c r="B57" s="126"/>
      <c r="C57" s="109"/>
      <c r="D57" s="109"/>
      <c r="E57" s="109"/>
    </row>
    <row r="58" spans="1:6" s="107" customFormat="1" ht="18.75">
      <c r="A58" s="108"/>
      <c r="B58" s="126"/>
      <c r="C58" s="109"/>
      <c r="D58" s="109"/>
      <c r="E58" s="109"/>
      <c r="F58" s="107" t="s">
        <v>195</v>
      </c>
    </row>
    <row r="59" spans="1:5" s="107" customFormat="1" ht="18.75">
      <c r="A59" s="108"/>
      <c r="B59" s="126"/>
      <c r="C59" s="109"/>
      <c r="D59" s="109"/>
      <c r="E59" s="109"/>
    </row>
    <row r="60" spans="1:5" s="107" customFormat="1" ht="18.75">
      <c r="A60" s="108"/>
      <c r="B60" s="126"/>
      <c r="C60" s="109"/>
      <c r="D60" s="109"/>
      <c r="E60" s="109"/>
    </row>
    <row r="61" spans="1:5" s="107" customFormat="1" ht="18.75">
      <c r="A61" s="124"/>
      <c r="B61" s="123"/>
      <c r="C61" s="124"/>
      <c r="D61" s="124"/>
      <c r="E61" s="123"/>
    </row>
    <row r="62" spans="1:5" s="107" customFormat="1" ht="18.75">
      <c r="A62" s="124"/>
      <c r="B62" s="123"/>
      <c r="C62" s="124"/>
      <c r="D62" s="124"/>
      <c r="E62" s="123"/>
    </row>
    <row r="63" spans="1:5" s="107" customFormat="1" ht="18.75">
      <c r="A63" s="122"/>
      <c r="B63" s="123"/>
      <c r="C63" s="124"/>
      <c r="D63" s="124"/>
      <c r="E63" s="123"/>
    </row>
    <row r="64" spans="1:5" s="107" customFormat="1" ht="18.75">
      <c r="A64" s="122"/>
      <c r="B64" s="123"/>
      <c r="C64" s="125"/>
      <c r="D64" s="125"/>
      <c r="E64" s="123"/>
    </row>
    <row r="65" spans="1:5" s="107" customFormat="1" ht="18.75">
      <c r="A65" s="122"/>
      <c r="B65" s="109"/>
      <c r="C65" s="109"/>
      <c r="D65" s="109"/>
      <c r="E65" s="109"/>
    </row>
    <row r="66" spans="2:5" s="107" customFormat="1" ht="18.75">
      <c r="B66" s="109"/>
      <c r="C66" s="109"/>
      <c r="D66" s="109"/>
      <c r="E66" s="109"/>
    </row>
    <row r="67" spans="2:5" s="107" customFormat="1" ht="18.75">
      <c r="B67" s="109"/>
      <c r="C67" s="109"/>
      <c r="D67" s="109"/>
      <c r="E67" s="109"/>
    </row>
    <row r="68" spans="1:23" ht="19.5" thickBot="1">
      <c r="A68" s="130"/>
      <c r="B68" s="131"/>
      <c r="C68" s="131"/>
      <c r="D68" s="131"/>
      <c r="E68" s="131"/>
      <c r="Q68" s="107"/>
      <c r="R68" s="107"/>
      <c r="S68" s="107"/>
      <c r="T68" s="107"/>
      <c r="U68" s="107"/>
      <c r="V68" s="107"/>
      <c r="W68" s="107"/>
    </row>
    <row r="69" spans="1:23" ht="18.75">
      <c r="A69" s="132"/>
      <c r="B69" s="133"/>
      <c r="C69" s="133"/>
      <c r="D69" s="133"/>
      <c r="E69" s="133"/>
      <c r="Q69" s="107"/>
      <c r="R69" s="107"/>
      <c r="S69" s="107"/>
      <c r="T69" s="107"/>
      <c r="U69" s="107"/>
      <c r="V69" s="107"/>
      <c r="W69" s="107"/>
    </row>
    <row r="70" spans="1:23" ht="18.75">
      <c r="A70" s="134"/>
      <c r="B70" s="135"/>
      <c r="C70" s="135"/>
      <c r="D70" s="135"/>
      <c r="E70" s="135"/>
      <c r="Q70" s="107"/>
      <c r="R70" s="107"/>
      <c r="S70" s="107"/>
      <c r="T70" s="107"/>
      <c r="U70" s="107"/>
      <c r="V70" s="107"/>
      <c r="W70" s="107"/>
    </row>
    <row r="71" spans="1:23" ht="19.5" thickBot="1">
      <c r="A71" s="136"/>
      <c r="B71" s="135"/>
      <c r="C71" s="135"/>
      <c r="D71" s="135"/>
      <c r="E71" s="135"/>
      <c r="Q71" s="107"/>
      <c r="R71" s="107"/>
      <c r="S71" s="107"/>
      <c r="T71" s="107"/>
      <c r="U71" s="107"/>
      <c r="V71" s="107"/>
      <c r="W71" s="107"/>
    </row>
    <row r="72" spans="1:23" ht="19.5" thickBot="1">
      <c r="A72" s="137"/>
      <c r="B72" s="138"/>
      <c r="C72" s="121"/>
      <c r="D72" s="121"/>
      <c r="E72" s="121"/>
      <c r="Q72" s="107"/>
      <c r="R72" s="107"/>
      <c r="S72" s="107"/>
      <c r="T72" s="107"/>
      <c r="U72" s="107"/>
      <c r="V72" s="107"/>
      <c r="W72" s="107"/>
    </row>
    <row r="73" spans="1:23" ht="19.5" thickBot="1">
      <c r="A73" s="139"/>
      <c r="B73" s="140"/>
      <c r="C73" s="121"/>
      <c r="D73" s="121"/>
      <c r="E73" s="121"/>
      <c r="Q73" s="107"/>
      <c r="R73" s="107"/>
      <c r="S73" s="107"/>
      <c r="T73" s="107"/>
      <c r="U73" s="107"/>
      <c r="V73" s="107"/>
      <c r="W73" s="107"/>
    </row>
    <row r="74" spans="1:23" ht="19.5" thickBot="1">
      <c r="A74" s="141"/>
      <c r="B74" s="142"/>
      <c r="C74" s="121"/>
      <c r="D74" s="121"/>
      <c r="E74" s="121"/>
      <c r="Q74" s="107"/>
      <c r="R74" s="107"/>
      <c r="S74" s="107"/>
      <c r="T74" s="107"/>
      <c r="U74" s="107"/>
      <c r="V74" s="107"/>
      <c r="W74" s="107"/>
    </row>
    <row r="75" spans="17:23" ht="19.5" thickTop="1">
      <c r="Q75" s="107"/>
      <c r="R75" s="107"/>
      <c r="S75" s="107"/>
      <c r="T75" s="107"/>
      <c r="U75" s="107"/>
      <c r="V75" s="107"/>
      <c r="W75" s="107"/>
    </row>
    <row r="76" spans="17:23" ht="18.75">
      <c r="Q76" s="107"/>
      <c r="R76" s="107"/>
      <c r="S76" s="107"/>
      <c r="T76" s="107"/>
      <c r="U76" s="107"/>
      <c r="V76" s="107"/>
      <c r="W76" s="107"/>
    </row>
    <row r="77" spans="17:23" ht="18.75">
      <c r="Q77" s="107"/>
      <c r="R77" s="107"/>
      <c r="S77" s="107"/>
      <c r="T77" s="107"/>
      <c r="U77" s="107"/>
      <c r="V77" s="107"/>
      <c r="W77" s="107"/>
    </row>
    <row r="78" spans="17:23" ht="18.75">
      <c r="Q78" s="107"/>
      <c r="R78" s="107"/>
      <c r="S78" s="107"/>
      <c r="T78" s="107"/>
      <c r="U78" s="107"/>
      <c r="V78" s="107"/>
      <c r="W78" s="107"/>
    </row>
    <row r="79" spans="17:23" ht="18.75">
      <c r="Q79" s="107"/>
      <c r="R79" s="107"/>
      <c r="S79" s="107"/>
      <c r="T79" s="107"/>
      <c r="U79" s="107"/>
      <c r="V79" s="107"/>
      <c r="W79" s="107"/>
    </row>
    <row r="80" spans="17:23" ht="18.75">
      <c r="Q80" s="107"/>
      <c r="R80" s="107"/>
      <c r="S80" s="107"/>
      <c r="T80" s="107"/>
      <c r="U80" s="107"/>
      <c r="V80" s="107"/>
      <c r="W80" s="107"/>
    </row>
    <row r="81" spans="17:23" ht="18.75">
      <c r="Q81" s="107"/>
      <c r="R81" s="107"/>
      <c r="S81" s="107"/>
      <c r="T81" s="107"/>
      <c r="U81" s="107"/>
      <c r="V81" s="107"/>
      <c r="W81" s="107"/>
    </row>
    <row r="82" spans="17:23" ht="18.75">
      <c r="Q82" s="107"/>
      <c r="R82" s="107"/>
      <c r="S82" s="107"/>
      <c r="T82" s="107"/>
      <c r="U82" s="107"/>
      <c r="V82" s="107"/>
      <c r="W82" s="107"/>
    </row>
    <row r="83" spans="17:23" ht="18.75">
      <c r="Q83" s="107"/>
      <c r="R83" s="107"/>
      <c r="S83" s="107"/>
      <c r="T83" s="107"/>
      <c r="U83" s="107"/>
      <c r="V83" s="107"/>
      <c r="W83" s="107"/>
    </row>
    <row r="84" spans="17:23" ht="18.75">
      <c r="Q84" s="107"/>
      <c r="R84" s="107"/>
      <c r="S84" s="107"/>
      <c r="T84" s="107"/>
      <c r="U84" s="107"/>
      <c r="V84" s="107"/>
      <c r="W84" s="107"/>
    </row>
    <row r="85" spans="17:23" ht="18.75">
      <c r="Q85" s="107"/>
      <c r="R85" s="107"/>
      <c r="S85" s="107"/>
      <c r="T85" s="107"/>
      <c r="U85" s="107"/>
      <c r="V85" s="107"/>
      <c r="W85" s="107"/>
    </row>
    <row r="86" spans="17:23" ht="18.75">
      <c r="Q86" s="107"/>
      <c r="R86" s="107"/>
      <c r="S86" s="107"/>
      <c r="T86" s="107"/>
      <c r="U86" s="107"/>
      <c r="V86" s="107"/>
      <c r="W86" s="107"/>
    </row>
    <row r="87" spans="17:23" ht="18.75">
      <c r="Q87" s="107"/>
      <c r="R87" s="107"/>
      <c r="S87" s="107"/>
      <c r="T87" s="107"/>
      <c r="U87" s="107"/>
      <c r="V87" s="107"/>
      <c r="W87" s="107"/>
    </row>
    <row r="88" spans="17:23" ht="18.75">
      <c r="Q88" s="107"/>
      <c r="R88" s="107"/>
      <c r="S88" s="107"/>
      <c r="T88" s="107"/>
      <c r="U88" s="107"/>
      <c r="V88" s="107"/>
      <c r="W88" s="107"/>
    </row>
    <row r="89" spans="17:23" ht="18.75">
      <c r="Q89" s="107"/>
      <c r="R89" s="107"/>
      <c r="S89" s="107"/>
      <c r="T89" s="107"/>
      <c r="U89" s="107"/>
      <c r="V89" s="107"/>
      <c r="W89" s="107"/>
    </row>
    <row r="90" spans="17:23" ht="18.75">
      <c r="Q90" s="107"/>
      <c r="R90" s="107"/>
      <c r="S90" s="107"/>
      <c r="T90" s="107"/>
      <c r="U90" s="107"/>
      <c r="V90" s="107"/>
      <c r="W90" s="107"/>
    </row>
    <row r="91" spans="17:23" ht="18.75">
      <c r="Q91" s="107"/>
      <c r="R91" s="107"/>
      <c r="S91" s="107"/>
      <c r="T91" s="107"/>
      <c r="U91" s="107"/>
      <c r="V91" s="107"/>
      <c r="W91" s="107"/>
    </row>
    <row r="92" spans="17:23" ht="18.75">
      <c r="Q92" s="107"/>
      <c r="R92" s="107"/>
      <c r="S92" s="107"/>
      <c r="T92" s="107"/>
      <c r="U92" s="107"/>
      <c r="V92" s="107"/>
      <c r="W92" s="107"/>
    </row>
    <row r="93" spans="17:23" ht="18.75">
      <c r="Q93" s="107"/>
      <c r="R93" s="107"/>
      <c r="S93" s="107"/>
      <c r="T93" s="107"/>
      <c r="U93" s="107"/>
      <c r="V93" s="107"/>
      <c r="W93" s="107"/>
    </row>
    <row r="94" spans="17:23" ht="18.75">
      <c r="Q94" s="107"/>
      <c r="R94" s="107"/>
      <c r="S94" s="107"/>
      <c r="T94" s="107"/>
      <c r="U94" s="107"/>
      <c r="V94" s="107"/>
      <c r="W94" s="107"/>
    </row>
    <row r="95" spans="17:23" ht="18.75">
      <c r="Q95" s="107"/>
      <c r="R95" s="107"/>
      <c r="S95" s="107"/>
      <c r="T95" s="107"/>
      <c r="U95" s="107"/>
      <c r="V95" s="107"/>
      <c r="W95" s="107"/>
    </row>
    <row r="96" spans="17:23" ht="18.75">
      <c r="Q96" s="107"/>
      <c r="R96" s="107"/>
      <c r="S96" s="107"/>
      <c r="T96" s="107"/>
      <c r="U96" s="107"/>
      <c r="V96" s="107"/>
      <c r="W96" s="107"/>
    </row>
    <row r="97" spans="17:23" ht="18.75">
      <c r="Q97" s="107"/>
      <c r="R97" s="107"/>
      <c r="S97" s="107"/>
      <c r="T97" s="107"/>
      <c r="U97" s="107"/>
      <c r="V97" s="107"/>
      <c r="W97" s="107"/>
    </row>
    <row r="98" spans="17:23" ht="18.75">
      <c r="Q98" s="107"/>
      <c r="R98" s="107"/>
      <c r="S98" s="107"/>
      <c r="T98" s="107"/>
      <c r="U98" s="107"/>
      <c r="V98" s="107"/>
      <c r="W98" s="107"/>
    </row>
    <row r="99" spans="17:23" ht="18.75">
      <c r="Q99" s="107"/>
      <c r="R99" s="107"/>
      <c r="S99" s="107"/>
      <c r="T99" s="107"/>
      <c r="U99" s="107"/>
      <c r="V99" s="107"/>
      <c r="W99" s="107"/>
    </row>
    <row r="100" spans="17:23" ht="18.75">
      <c r="Q100" s="107"/>
      <c r="R100" s="107"/>
      <c r="S100" s="107"/>
      <c r="T100" s="107"/>
      <c r="U100" s="107"/>
      <c r="V100" s="107"/>
      <c r="W100" s="107"/>
    </row>
    <row r="101" spans="17:23" ht="18.75">
      <c r="Q101" s="107"/>
      <c r="R101" s="107"/>
      <c r="S101" s="107"/>
      <c r="T101" s="107"/>
      <c r="U101" s="107"/>
      <c r="V101" s="107"/>
      <c r="W101" s="107"/>
    </row>
    <row r="102" spans="17:23" ht="18.75">
      <c r="Q102" s="107"/>
      <c r="R102" s="107"/>
      <c r="S102" s="107"/>
      <c r="T102" s="107"/>
      <c r="U102" s="107"/>
      <c r="V102" s="107"/>
      <c r="W102" s="107"/>
    </row>
    <row r="103" spans="17:23" ht="18.75">
      <c r="Q103" s="107"/>
      <c r="R103" s="107"/>
      <c r="S103" s="107"/>
      <c r="T103" s="107"/>
      <c r="U103" s="107"/>
      <c r="V103" s="107"/>
      <c r="W103" s="107"/>
    </row>
    <row r="104" spans="17:23" ht="18.75">
      <c r="Q104" s="107"/>
      <c r="R104" s="107"/>
      <c r="S104" s="107"/>
      <c r="T104" s="107"/>
      <c r="U104" s="107"/>
      <c r="V104" s="107"/>
      <c r="W104" s="107"/>
    </row>
    <row r="105" spans="17:23" ht="18.75">
      <c r="Q105" s="107"/>
      <c r="R105" s="107"/>
      <c r="S105" s="107"/>
      <c r="T105" s="107"/>
      <c r="U105" s="107"/>
      <c r="V105" s="107"/>
      <c r="W105" s="107"/>
    </row>
    <row r="106" spans="17:23" ht="18.75">
      <c r="Q106" s="107"/>
      <c r="R106" s="107"/>
      <c r="S106" s="107"/>
      <c r="T106" s="107"/>
      <c r="U106" s="107"/>
      <c r="V106" s="107"/>
      <c r="W106" s="107"/>
    </row>
    <row r="107" spans="17:23" ht="18.75">
      <c r="Q107" s="107"/>
      <c r="R107" s="107"/>
      <c r="S107" s="107"/>
      <c r="T107" s="107"/>
      <c r="U107" s="107"/>
      <c r="V107" s="107"/>
      <c r="W107" s="107"/>
    </row>
    <row r="108" spans="17:23" ht="18.75">
      <c r="Q108" s="107"/>
      <c r="R108" s="107"/>
      <c r="S108" s="107"/>
      <c r="T108" s="107"/>
      <c r="U108" s="107"/>
      <c r="V108" s="107"/>
      <c r="W108" s="107"/>
    </row>
    <row r="109" spans="17:23" ht="18.75">
      <c r="Q109" s="107"/>
      <c r="R109" s="107"/>
      <c r="S109" s="107"/>
      <c r="T109" s="107"/>
      <c r="U109" s="107"/>
      <c r="V109" s="107"/>
      <c r="W109" s="107"/>
    </row>
    <row r="110" spans="17:23" ht="18.75">
      <c r="Q110" s="107"/>
      <c r="R110" s="107"/>
      <c r="S110" s="107"/>
      <c r="T110" s="107"/>
      <c r="U110" s="107"/>
      <c r="V110" s="107"/>
      <c r="W110" s="107"/>
    </row>
    <row r="111" spans="17:23" ht="18.75">
      <c r="Q111" s="107"/>
      <c r="R111" s="107"/>
      <c r="S111" s="107"/>
      <c r="T111" s="107"/>
      <c r="U111" s="107"/>
      <c r="V111" s="107"/>
      <c r="W111" s="107"/>
    </row>
    <row r="112" spans="17:23" ht="18.75">
      <c r="Q112" s="107"/>
      <c r="R112" s="107"/>
      <c r="S112" s="107"/>
      <c r="T112" s="107"/>
      <c r="U112" s="107"/>
      <c r="V112" s="107"/>
      <c r="W112" s="107"/>
    </row>
    <row r="113" spans="17:23" ht="18.75">
      <c r="Q113" s="107"/>
      <c r="R113" s="107"/>
      <c r="S113" s="107"/>
      <c r="T113" s="107"/>
      <c r="U113" s="107"/>
      <c r="V113" s="107"/>
      <c r="W113" s="107"/>
    </row>
    <row r="114" spans="17:23" ht="18.75">
      <c r="Q114" s="107"/>
      <c r="R114" s="107"/>
      <c r="S114" s="107"/>
      <c r="T114" s="107"/>
      <c r="U114" s="107"/>
      <c r="V114" s="107"/>
      <c r="W114" s="107"/>
    </row>
    <row r="115" spans="17:23" ht="18.75">
      <c r="Q115" s="107"/>
      <c r="R115" s="107"/>
      <c r="S115" s="107"/>
      <c r="T115" s="107"/>
      <c r="U115" s="107"/>
      <c r="V115" s="107"/>
      <c r="W115" s="107"/>
    </row>
    <row r="116" spans="17:23" ht="18.75">
      <c r="Q116" s="107"/>
      <c r="R116" s="107"/>
      <c r="S116" s="107"/>
      <c r="T116" s="107"/>
      <c r="U116" s="107"/>
      <c r="V116" s="107"/>
      <c r="W116" s="107"/>
    </row>
    <row r="117" spans="17:23" ht="18.75">
      <c r="Q117" s="107"/>
      <c r="R117" s="107"/>
      <c r="S117" s="107"/>
      <c r="T117" s="107"/>
      <c r="U117" s="107"/>
      <c r="V117" s="107"/>
      <c r="W117" s="107"/>
    </row>
    <row r="118" spans="17:23" ht="18.75">
      <c r="Q118" s="107"/>
      <c r="R118" s="107"/>
      <c r="S118" s="107"/>
      <c r="T118" s="107"/>
      <c r="U118" s="107"/>
      <c r="V118" s="107"/>
      <c r="W118" s="107"/>
    </row>
    <row r="119" spans="17:23" ht="18.75">
      <c r="Q119" s="107"/>
      <c r="R119" s="107"/>
      <c r="S119" s="107"/>
      <c r="T119" s="107"/>
      <c r="U119" s="107"/>
      <c r="V119" s="107"/>
      <c r="W119" s="107"/>
    </row>
    <row r="120" spans="17:23" ht="18.75">
      <c r="Q120" s="107"/>
      <c r="R120" s="107"/>
      <c r="S120" s="107"/>
      <c r="T120" s="107"/>
      <c r="U120" s="107"/>
      <c r="V120" s="107"/>
      <c r="W120" s="107"/>
    </row>
    <row r="121" spans="17:23" ht="18.75">
      <c r="Q121" s="107"/>
      <c r="R121" s="107"/>
      <c r="S121" s="107"/>
      <c r="T121" s="107"/>
      <c r="U121" s="107"/>
      <c r="V121" s="107"/>
      <c r="W121" s="107"/>
    </row>
    <row r="122" spans="17:23" ht="18.75">
      <c r="Q122" s="107"/>
      <c r="R122" s="107"/>
      <c r="S122" s="107"/>
      <c r="T122" s="107"/>
      <c r="U122" s="107"/>
      <c r="V122" s="107"/>
      <c r="W122" s="107"/>
    </row>
    <row r="123" spans="17:23" ht="18.75">
      <c r="Q123" s="107"/>
      <c r="R123" s="107"/>
      <c r="S123" s="107"/>
      <c r="T123" s="107"/>
      <c r="U123" s="107"/>
      <c r="V123" s="107"/>
      <c r="W123" s="107"/>
    </row>
    <row r="124" spans="17:23" ht="18.75">
      <c r="Q124" s="107"/>
      <c r="R124" s="107"/>
      <c r="S124" s="107"/>
      <c r="T124" s="107"/>
      <c r="U124" s="107"/>
      <c r="V124" s="107"/>
      <c r="W124" s="107"/>
    </row>
    <row r="125" spans="17:23" ht="18.75">
      <c r="Q125" s="107"/>
      <c r="R125" s="107"/>
      <c r="S125" s="107"/>
      <c r="T125" s="107"/>
      <c r="U125" s="107"/>
      <c r="V125" s="107"/>
      <c r="W125" s="107"/>
    </row>
    <row r="126" spans="17:23" ht="18.75">
      <c r="Q126" s="107"/>
      <c r="R126" s="107"/>
      <c r="S126" s="107"/>
      <c r="T126" s="107"/>
      <c r="U126" s="107"/>
      <c r="V126" s="107"/>
      <c r="W126" s="107"/>
    </row>
    <row r="127" spans="17:23" ht="18.75">
      <c r="Q127" s="107"/>
      <c r="R127" s="107"/>
      <c r="S127" s="107"/>
      <c r="T127" s="107"/>
      <c r="U127" s="107"/>
      <c r="V127" s="107"/>
      <c r="W127" s="107"/>
    </row>
    <row r="128" spans="17:23" ht="18.75">
      <c r="Q128" s="107"/>
      <c r="R128" s="107"/>
      <c r="S128" s="107"/>
      <c r="T128" s="107"/>
      <c r="U128" s="107"/>
      <c r="V128" s="107"/>
      <c r="W128" s="107"/>
    </row>
    <row r="129" spans="17:23" ht="18.75">
      <c r="Q129" s="107"/>
      <c r="R129" s="107"/>
      <c r="S129" s="107"/>
      <c r="T129" s="107"/>
      <c r="U129" s="107"/>
      <c r="V129" s="107"/>
      <c r="W129" s="107"/>
    </row>
    <row r="130" spans="17:23" ht="18.75">
      <c r="Q130" s="107"/>
      <c r="R130" s="107"/>
      <c r="S130" s="107"/>
      <c r="T130" s="107"/>
      <c r="U130" s="107"/>
      <c r="V130" s="107"/>
      <c r="W130" s="107"/>
    </row>
    <row r="131" spans="17:23" ht="18.75">
      <c r="Q131" s="107"/>
      <c r="R131" s="107"/>
      <c r="S131" s="107"/>
      <c r="T131" s="107"/>
      <c r="U131" s="107"/>
      <c r="V131" s="107"/>
      <c r="W131" s="107"/>
    </row>
    <row r="132" spans="17:23" ht="18.75">
      <c r="Q132" s="107"/>
      <c r="R132" s="107"/>
      <c r="S132" s="107"/>
      <c r="T132" s="107"/>
      <c r="U132" s="107"/>
      <c r="V132" s="107"/>
      <c r="W132" s="107"/>
    </row>
    <row r="133" spans="17:23" ht="18.75">
      <c r="Q133" s="107"/>
      <c r="R133" s="107"/>
      <c r="S133" s="107"/>
      <c r="T133" s="107"/>
      <c r="U133" s="107"/>
      <c r="V133" s="107"/>
      <c r="W133" s="107"/>
    </row>
    <row r="134" spans="17:23" ht="18.75">
      <c r="Q134" s="107"/>
      <c r="R134" s="107"/>
      <c r="S134" s="107"/>
      <c r="T134" s="107"/>
      <c r="U134" s="107"/>
      <c r="V134" s="107"/>
      <c r="W134" s="107"/>
    </row>
    <row r="135" spans="17:23" ht="18.75">
      <c r="Q135" s="107"/>
      <c r="R135" s="107"/>
      <c r="S135" s="107"/>
      <c r="T135" s="107"/>
      <c r="U135" s="107"/>
      <c r="V135" s="107"/>
      <c r="W135" s="107"/>
    </row>
    <row r="136" spans="17:23" ht="18.75">
      <c r="Q136" s="107"/>
      <c r="R136" s="107"/>
      <c r="S136" s="107"/>
      <c r="T136" s="107"/>
      <c r="U136" s="107"/>
      <c r="V136" s="107"/>
      <c r="W136" s="107"/>
    </row>
    <row r="137" spans="17:23" ht="18.75">
      <c r="Q137" s="107"/>
      <c r="R137" s="107"/>
      <c r="S137" s="107"/>
      <c r="T137" s="107"/>
      <c r="U137" s="107"/>
      <c r="V137" s="107"/>
      <c r="W137" s="107"/>
    </row>
    <row r="138" spans="17:23" ht="18.75">
      <c r="Q138" s="107"/>
      <c r="R138" s="107"/>
      <c r="S138" s="107"/>
      <c r="T138" s="107"/>
      <c r="U138" s="107"/>
      <c r="V138" s="107"/>
      <c r="W138" s="107"/>
    </row>
    <row r="139" spans="17:23" ht="18.75">
      <c r="Q139" s="107"/>
      <c r="R139" s="107"/>
      <c r="S139" s="107"/>
      <c r="T139" s="107"/>
      <c r="U139" s="107"/>
      <c r="V139" s="107"/>
      <c r="W139" s="107"/>
    </row>
    <row r="140" spans="17:23" ht="18.75">
      <c r="Q140" s="107"/>
      <c r="R140" s="107"/>
      <c r="S140" s="107"/>
      <c r="T140" s="107"/>
      <c r="U140" s="107"/>
      <c r="V140" s="107"/>
      <c r="W140" s="107"/>
    </row>
    <row r="141" spans="17:23" ht="18.75">
      <c r="Q141" s="107"/>
      <c r="R141" s="107"/>
      <c r="S141" s="107"/>
      <c r="T141" s="107"/>
      <c r="U141" s="107"/>
      <c r="V141" s="107"/>
      <c r="W141" s="107"/>
    </row>
    <row r="142" spans="17:23" ht="18.75">
      <c r="Q142" s="107"/>
      <c r="R142" s="107"/>
      <c r="S142" s="107"/>
      <c r="T142" s="107"/>
      <c r="U142" s="107"/>
      <c r="V142" s="107"/>
      <c r="W142" s="107"/>
    </row>
    <row r="143" spans="17:23" ht="18.75">
      <c r="Q143" s="107"/>
      <c r="R143" s="107"/>
      <c r="S143" s="107"/>
      <c r="T143" s="107"/>
      <c r="U143" s="107"/>
      <c r="V143" s="107"/>
      <c r="W143" s="107"/>
    </row>
    <row r="144" spans="17:23" ht="18.75">
      <c r="Q144" s="107"/>
      <c r="R144" s="107"/>
      <c r="S144" s="107"/>
      <c r="T144" s="107"/>
      <c r="U144" s="107"/>
      <c r="V144" s="107"/>
      <c r="W144" s="107"/>
    </row>
    <row r="145" spans="17:23" ht="18.75">
      <c r="Q145" s="107"/>
      <c r="R145" s="107"/>
      <c r="S145" s="107"/>
      <c r="T145" s="107"/>
      <c r="U145" s="107"/>
      <c r="V145" s="107"/>
      <c r="W145" s="107"/>
    </row>
    <row r="146" spans="17:23" ht="18.75">
      <c r="Q146" s="107"/>
      <c r="R146" s="107"/>
      <c r="S146" s="107"/>
      <c r="T146" s="107"/>
      <c r="U146" s="107"/>
      <c r="V146" s="107"/>
      <c r="W146" s="107"/>
    </row>
    <row r="147" spans="17:23" ht="18.75">
      <c r="Q147" s="107"/>
      <c r="R147" s="107"/>
      <c r="S147" s="107"/>
      <c r="T147" s="107"/>
      <c r="U147" s="107"/>
      <c r="V147" s="107"/>
      <c r="W147" s="107"/>
    </row>
    <row r="148" spans="17:23" ht="18.75">
      <c r="Q148" s="107"/>
      <c r="R148" s="107"/>
      <c r="S148" s="107"/>
      <c r="T148" s="107"/>
      <c r="U148" s="107"/>
      <c r="V148" s="107"/>
      <c r="W148" s="107"/>
    </row>
    <row r="149" spans="17:23" ht="18.75">
      <c r="Q149" s="107"/>
      <c r="R149" s="107"/>
      <c r="S149" s="107"/>
      <c r="T149" s="107"/>
      <c r="U149" s="107"/>
      <c r="V149" s="107"/>
      <c r="W149" s="107"/>
    </row>
    <row r="150" spans="17:23" ht="18.75">
      <c r="Q150" s="107"/>
      <c r="R150" s="107"/>
      <c r="S150" s="107"/>
      <c r="T150" s="107"/>
      <c r="U150" s="107"/>
      <c r="V150" s="107"/>
      <c r="W150" s="107"/>
    </row>
    <row r="151" spans="17:23" ht="18.75">
      <c r="Q151" s="107"/>
      <c r="R151" s="107"/>
      <c r="S151" s="107"/>
      <c r="T151" s="107"/>
      <c r="U151" s="107"/>
      <c r="V151" s="107"/>
      <c r="W151" s="107"/>
    </row>
    <row r="152" spans="17:23" ht="18.75">
      <c r="Q152" s="107"/>
      <c r="R152" s="107"/>
      <c r="S152" s="107"/>
      <c r="T152" s="107"/>
      <c r="U152" s="107"/>
      <c r="V152" s="107"/>
      <c r="W152" s="107"/>
    </row>
    <row r="153" spans="17:23" ht="18.75">
      <c r="Q153" s="107"/>
      <c r="R153" s="107"/>
      <c r="S153" s="107"/>
      <c r="T153" s="107"/>
      <c r="U153" s="107"/>
      <c r="V153" s="107"/>
      <c r="W153" s="107"/>
    </row>
    <row r="154" spans="17:23" ht="18.75">
      <c r="Q154" s="107"/>
      <c r="R154" s="107"/>
      <c r="S154" s="107"/>
      <c r="T154" s="107"/>
      <c r="U154" s="107"/>
      <c r="V154" s="107"/>
      <c r="W154" s="107"/>
    </row>
    <row r="155" spans="17:23" ht="18.75">
      <c r="Q155" s="107"/>
      <c r="R155" s="107"/>
      <c r="S155" s="107"/>
      <c r="T155" s="107"/>
      <c r="U155" s="107"/>
      <c r="V155" s="107"/>
      <c r="W155" s="107"/>
    </row>
    <row r="156" spans="17:23" ht="18.75">
      <c r="Q156" s="107"/>
      <c r="R156" s="107"/>
      <c r="S156" s="107"/>
      <c r="T156" s="107"/>
      <c r="U156" s="107"/>
      <c r="V156" s="107"/>
      <c r="W156" s="107"/>
    </row>
    <row r="157" spans="17:23" ht="18.75">
      <c r="Q157" s="107"/>
      <c r="R157" s="107"/>
      <c r="S157" s="107"/>
      <c r="T157" s="107"/>
      <c r="U157" s="107"/>
      <c r="V157" s="107"/>
      <c r="W157" s="107"/>
    </row>
    <row r="158" spans="17:23" ht="18.75">
      <c r="Q158" s="107"/>
      <c r="R158" s="107"/>
      <c r="S158" s="107"/>
      <c r="T158" s="107"/>
      <c r="U158" s="107"/>
      <c r="V158" s="107"/>
      <c r="W158" s="107"/>
    </row>
    <row r="159" spans="17:23" ht="18.75">
      <c r="Q159" s="107"/>
      <c r="R159" s="107"/>
      <c r="S159" s="107"/>
      <c r="T159" s="107"/>
      <c r="U159" s="107"/>
      <c r="V159" s="107"/>
      <c r="W159" s="107"/>
    </row>
    <row r="160" spans="17:23" ht="18.75">
      <c r="Q160" s="107"/>
      <c r="R160" s="107"/>
      <c r="S160" s="107"/>
      <c r="T160" s="107"/>
      <c r="U160" s="107"/>
      <c r="V160" s="107"/>
      <c r="W160" s="107"/>
    </row>
    <row r="161" spans="17:23" ht="18.75">
      <c r="Q161" s="107"/>
      <c r="R161" s="107"/>
      <c r="S161" s="107"/>
      <c r="T161" s="107"/>
      <c r="U161" s="107"/>
      <c r="V161" s="107"/>
      <c r="W161" s="107"/>
    </row>
    <row r="162" spans="17:23" ht="18.75">
      <c r="Q162" s="107"/>
      <c r="R162" s="107"/>
      <c r="S162" s="107"/>
      <c r="T162" s="107"/>
      <c r="U162" s="107"/>
      <c r="V162" s="107"/>
      <c r="W162" s="107"/>
    </row>
    <row r="163" spans="17:23" ht="18.75">
      <c r="Q163" s="107"/>
      <c r="R163" s="107"/>
      <c r="S163" s="107"/>
      <c r="T163" s="107"/>
      <c r="U163" s="107"/>
      <c r="V163" s="107"/>
      <c r="W163" s="107"/>
    </row>
    <row r="164" spans="17:23" ht="18.75">
      <c r="Q164" s="107"/>
      <c r="R164" s="107"/>
      <c r="S164" s="107"/>
      <c r="T164" s="107"/>
      <c r="U164" s="107"/>
      <c r="V164" s="107"/>
      <c r="W164" s="107"/>
    </row>
    <row r="165" spans="17:23" ht="18.75">
      <c r="Q165" s="107"/>
      <c r="R165" s="107"/>
      <c r="S165" s="107"/>
      <c r="T165" s="107"/>
      <c r="U165" s="107"/>
      <c r="V165" s="107"/>
      <c r="W165" s="107"/>
    </row>
    <row r="166" spans="17:23" ht="18.75">
      <c r="Q166" s="107"/>
      <c r="R166" s="107"/>
      <c r="S166" s="107"/>
      <c r="T166" s="107"/>
      <c r="U166" s="107"/>
      <c r="V166" s="107"/>
      <c r="W166" s="107"/>
    </row>
    <row r="167" spans="17:23" ht="18.75">
      <c r="Q167" s="107"/>
      <c r="R167" s="107"/>
      <c r="S167" s="107"/>
      <c r="T167" s="107"/>
      <c r="U167" s="107"/>
      <c r="V167" s="107"/>
      <c r="W167" s="107"/>
    </row>
    <row r="168" spans="17:23" ht="18.75">
      <c r="Q168" s="107"/>
      <c r="R168" s="107"/>
      <c r="S168" s="107"/>
      <c r="T168" s="107"/>
      <c r="U168" s="107"/>
      <c r="V168" s="107"/>
      <c r="W168" s="107"/>
    </row>
    <row r="169" spans="17:23" ht="18.75">
      <c r="Q169" s="107"/>
      <c r="R169" s="107"/>
      <c r="S169" s="107"/>
      <c r="T169" s="107"/>
      <c r="U169" s="107"/>
      <c r="V169" s="107"/>
      <c r="W169" s="107"/>
    </row>
    <row r="170" spans="17:23" ht="18.75">
      <c r="Q170" s="107"/>
      <c r="R170" s="107"/>
      <c r="S170" s="107"/>
      <c r="T170" s="107"/>
      <c r="U170" s="107"/>
      <c r="V170" s="107"/>
      <c r="W170" s="107"/>
    </row>
    <row r="171" spans="17:23" ht="18.75">
      <c r="Q171" s="107"/>
      <c r="R171" s="107"/>
      <c r="S171" s="107"/>
      <c r="T171" s="107"/>
      <c r="U171" s="107"/>
      <c r="V171" s="107"/>
      <c r="W171" s="107"/>
    </row>
    <row r="172" spans="17:23" ht="18.75">
      <c r="Q172" s="107"/>
      <c r="R172" s="107"/>
      <c r="S172" s="107"/>
      <c r="T172" s="107"/>
      <c r="U172" s="107"/>
      <c r="V172" s="107"/>
      <c r="W172" s="107"/>
    </row>
    <row r="173" spans="17:23" ht="18.75">
      <c r="Q173" s="107"/>
      <c r="R173" s="107"/>
      <c r="S173" s="107"/>
      <c r="T173" s="107"/>
      <c r="U173" s="107"/>
      <c r="V173" s="107"/>
      <c r="W173" s="107"/>
    </row>
    <row r="174" spans="17:23" ht="18.75">
      <c r="Q174" s="107"/>
      <c r="R174" s="107"/>
      <c r="S174" s="107"/>
      <c r="T174" s="107"/>
      <c r="U174" s="107"/>
      <c r="V174" s="107"/>
      <c r="W174" s="107"/>
    </row>
    <row r="175" spans="17:23" ht="18.75">
      <c r="Q175" s="107"/>
      <c r="R175" s="107"/>
      <c r="S175" s="107"/>
      <c r="T175" s="107"/>
      <c r="U175" s="107"/>
      <c r="V175" s="107"/>
      <c r="W175" s="107"/>
    </row>
    <row r="176" spans="17:23" ht="18.75">
      <c r="Q176" s="107"/>
      <c r="R176" s="107"/>
      <c r="S176" s="107"/>
      <c r="T176" s="107"/>
      <c r="U176" s="107"/>
      <c r="V176" s="107"/>
      <c r="W176" s="107"/>
    </row>
    <row r="177" spans="17:23" ht="18.75">
      <c r="Q177" s="107"/>
      <c r="R177" s="107"/>
      <c r="S177" s="107"/>
      <c r="T177" s="107"/>
      <c r="U177" s="107"/>
      <c r="V177" s="107"/>
      <c r="W177" s="107"/>
    </row>
    <row r="178" spans="17:23" ht="18.75">
      <c r="Q178" s="107"/>
      <c r="R178" s="107"/>
      <c r="S178" s="107"/>
      <c r="T178" s="107"/>
      <c r="U178" s="107"/>
      <c r="V178" s="107"/>
      <c r="W178" s="107"/>
    </row>
    <row r="179" spans="17:23" ht="18.75">
      <c r="Q179" s="107"/>
      <c r="R179" s="107"/>
      <c r="S179" s="107"/>
      <c r="T179" s="107"/>
      <c r="U179" s="107"/>
      <c r="V179" s="107"/>
      <c r="W179" s="107"/>
    </row>
    <row r="180" spans="17:23" ht="18.75">
      <c r="Q180" s="107"/>
      <c r="R180" s="107"/>
      <c r="S180" s="107"/>
      <c r="T180" s="107"/>
      <c r="U180" s="107"/>
      <c r="V180" s="107"/>
      <c r="W180" s="107"/>
    </row>
    <row r="181" spans="17:23" ht="18.75">
      <c r="Q181" s="107"/>
      <c r="R181" s="107"/>
      <c r="S181" s="107"/>
      <c r="T181" s="107"/>
      <c r="U181" s="107"/>
      <c r="V181" s="107"/>
      <c r="W181" s="107"/>
    </row>
    <row r="182" spans="17:23" ht="18.75">
      <c r="Q182" s="107"/>
      <c r="R182" s="107"/>
      <c r="S182" s="107"/>
      <c r="T182" s="107"/>
      <c r="U182" s="107"/>
      <c r="V182" s="107"/>
      <c r="W182" s="107"/>
    </row>
    <row r="183" spans="17:23" ht="18.75">
      <c r="Q183" s="107"/>
      <c r="R183" s="107"/>
      <c r="S183" s="107"/>
      <c r="T183" s="107"/>
      <c r="U183" s="107"/>
      <c r="V183" s="107"/>
      <c r="W183" s="107"/>
    </row>
    <row r="184" spans="17:23" ht="18.75">
      <c r="Q184" s="107"/>
      <c r="R184" s="107"/>
      <c r="S184" s="107"/>
      <c r="T184" s="107"/>
      <c r="U184" s="107"/>
      <c r="V184" s="107"/>
      <c r="W184" s="107"/>
    </row>
    <row r="185" spans="17:23" ht="18.75">
      <c r="Q185" s="107"/>
      <c r="R185" s="107"/>
      <c r="S185" s="107"/>
      <c r="T185" s="107"/>
      <c r="U185" s="107"/>
      <c r="V185" s="107"/>
      <c r="W185" s="107"/>
    </row>
    <row r="186" spans="17:23" ht="18.75">
      <c r="Q186" s="107"/>
      <c r="R186" s="107"/>
      <c r="S186" s="107"/>
      <c r="T186" s="107"/>
      <c r="U186" s="107"/>
      <c r="V186" s="107"/>
      <c r="W186" s="107"/>
    </row>
    <row r="187" spans="17:23" ht="18.75">
      <c r="Q187" s="107"/>
      <c r="R187" s="107"/>
      <c r="S187" s="107"/>
      <c r="T187" s="107"/>
      <c r="U187" s="107"/>
      <c r="V187" s="107"/>
      <c r="W187" s="107"/>
    </row>
    <row r="188" spans="17:23" ht="18.75">
      <c r="Q188" s="107"/>
      <c r="R188" s="107"/>
      <c r="S188" s="107"/>
      <c r="T188" s="107"/>
      <c r="U188" s="107"/>
      <c r="V188" s="107"/>
      <c r="W188" s="107"/>
    </row>
    <row r="189" spans="17:23" ht="18.75">
      <c r="Q189" s="107"/>
      <c r="R189" s="107"/>
      <c r="S189" s="107"/>
      <c r="T189" s="107"/>
      <c r="U189" s="107"/>
      <c r="V189" s="107"/>
      <c r="W189" s="107"/>
    </row>
    <row r="190" spans="17:23" ht="18.75">
      <c r="Q190" s="107"/>
      <c r="R190" s="107"/>
      <c r="S190" s="107"/>
      <c r="T190" s="107"/>
      <c r="U190" s="107"/>
      <c r="V190" s="107"/>
      <c r="W190" s="107"/>
    </row>
    <row r="191" spans="17:23" ht="18.75">
      <c r="Q191" s="107"/>
      <c r="R191" s="107"/>
      <c r="S191" s="107"/>
      <c r="T191" s="107"/>
      <c r="U191" s="107"/>
      <c r="V191" s="107"/>
      <c r="W191" s="107"/>
    </row>
    <row r="192" spans="17:23" ht="18.75">
      <c r="Q192" s="107"/>
      <c r="R192" s="107"/>
      <c r="S192" s="107"/>
      <c r="T192" s="107"/>
      <c r="U192" s="107"/>
      <c r="V192" s="107"/>
      <c r="W192" s="107"/>
    </row>
    <row r="193" spans="17:23" ht="18.75">
      <c r="Q193" s="107"/>
      <c r="R193" s="107"/>
      <c r="S193" s="107"/>
      <c r="T193" s="107"/>
      <c r="U193" s="107"/>
      <c r="V193" s="107"/>
      <c r="W193" s="107"/>
    </row>
    <row r="194" spans="17:23" ht="18.75">
      <c r="Q194" s="107"/>
      <c r="R194" s="107"/>
      <c r="S194" s="107"/>
      <c r="T194" s="107"/>
      <c r="U194" s="107"/>
      <c r="V194" s="107"/>
      <c r="W194" s="107"/>
    </row>
    <row r="195" spans="17:23" ht="18.75">
      <c r="Q195" s="107"/>
      <c r="R195" s="107"/>
      <c r="S195" s="107"/>
      <c r="T195" s="107"/>
      <c r="U195" s="107"/>
      <c r="V195" s="107"/>
      <c r="W195" s="107"/>
    </row>
    <row r="196" spans="17:23" ht="18.75">
      <c r="Q196" s="107"/>
      <c r="R196" s="107"/>
      <c r="S196" s="107"/>
      <c r="T196" s="107"/>
      <c r="U196" s="107"/>
      <c r="V196" s="107"/>
      <c r="W196" s="107"/>
    </row>
    <row r="197" spans="17:23" ht="18.75">
      <c r="Q197" s="107"/>
      <c r="R197" s="107"/>
      <c r="S197" s="107"/>
      <c r="T197" s="107"/>
      <c r="U197" s="107"/>
      <c r="V197" s="107"/>
      <c r="W197" s="107"/>
    </row>
    <row r="198" spans="17:23" ht="18.75">
      <c r="Q198" s="107"/>
      <c r="R198" s="107"/>
      <c r="S198" s="107"/>
      <c r="T198" s="107"/>
      <c r="U198" s="107"/>
      <c r="V198" s="107"/>
      <c r="W198" s="107"/>
    </row>
    <row r="199" spans="17:23" ht="18.75">
      <c r="Q199" s="107"/>
      <c r="R199" s="107"/>
      <c r="S199" s="107"/>
      <c r="T199" s="107"/>
      <c r="U199" s="107"/>
      <c r="V199" s="107"/>
      <c r="W199" s="107"/>
    </row>
    <row r="200" spans="17:23" ht="18.75">
      <c r="Q200" s="107"/>
      <c r="R200" s="107"/>
      <c r="S200" s="107"/>
      <c r="T200" s="107"/>
      <c r="U200" s="107"/>
      <c r="V200" s="107"/>
      <c r="W200" s="107"/>
    </row>
    <row r="201" spans="17:23" ht="18.75">
      <c r="Q201" s="107"/>
      <c r="R201" s="107"/>
      <c r="S201" s="107"/>
      <c r="T201" s="107"/>
      <c r="U201" s="107"/>
      <c r="V201" s="107"/>
      <c r="W201" s="107"/>
    </row>
    <row r="202" spans="17:23" ht="18.75">
      <c r="Q202" s="107"/>
      <c r="R202" s="107"/>
      <c r="S202" s="107"/>
      <c r="T202" s="107"/>
      <c r="U202" s="107"/>
      <c r="V202" s="107"/>
      <c r="W202" s="107"/>
    </row>
    <row r="203" spans="17:23" ht="18.75">
      <c r="Q203" s="107"/>
      <c r="R203" s="107"/>
      <c r="S203" s="107"/>
      <c r="T203" s="107"/>
      <c r="U203" s="107"/>
      <c r="V203" s="107"/>
      <c r="W203" s="107"/>
    </row>
    <row r="204" spans="17:23" ht="18.75">
      <c r="Q204" s="107"/>
      <c r="R204" s="107"/>
      <c r="S204" s="107"/>
      <c r="T204" s="107"/>
      <c r="U204" s="107"/>
      <c r="V204" s="107"/>
      <c r="W204" s="107"/>
    </row>
    <row r="205" spans="17:23" ht="18.75">
      <c r="Q205" s="107"/>
      <c r="R205" s="107"/>
      <c r="S205" s="107"/>
      <c r="T205" s="107"/>
      <c r="U205" s="107"/>
      <c r="V205" s="107"/>
      <c r="W205" s="107"/>
    </row>
    <row r="206" spans="17:23" ht="18.75">
      <c r="Q206" s="107"/>
      <c r="R206" s="107"/>
      <c r="S206" s="107"/>
      <c r="T206" s="107"/>
      <c r="U206" s="107"/>
      <c r="V206" s="107"/>
      <c r="W206" s="107"/>
    </row>
    <row r="207" spans="17:23" ht="18.75">
      <c r="Q207" s="107"/>
      <c r="R207" s="107"/>
      <c r="S207" s="107"/>
      <c r="T207" s="107"/>
      <c r="U207" s="107"/>
      <c r="V207" s="107"/>
      <c r="W207" s="107"/>
    </row>
    <row r="208" spans="17:23" ht="18.75">
      <c r="Q208" s="107"/>
      <c r="R208" s="107"/>
      <c r="S208" s="107"/>
      <c r="T208" s="107"/>
      <c r="U208" s="107"/>
      <c r="V208" s="107"/>
      <c r="W208" s="107"/>
    </row>
    <row r="209" spans="17:23" ht="18.75">
      <c r="Q209" s="107"/>
      <c r="R209" s="107"/>
      <c r="S209" s="107"/>
      <c r="T209" s="107"/>
      <c r="U209" s="107"/>
      <c r="V209" s="107"/>
      <c r="W209" s="107"/>
    </row>
    <row r="210" spans="17:23" ht="18.75">
      <c r="Q210" s="107"/>
      <c r="R210" s="107"/>
      <c r="S210" s="107"/>
      <c r="T210" s="107"/>
      <c r="U210" s="107"/>
      <c r="V210" s="107"/>
      <c r="W210" s="107"/>
    </row>
    <row r="211" spans="17:23" ht="18.75">
      <c r="Q211" s="107"/>
      <c r="R211" s="107"/>
      <c r="S211" s="107"/>
      <c r="T211" s="107"/>
      <c r="U211" s="107"/>
      <c r="V211" s="107"/>
      <c r="W211" s="107"/>
    </row>
    <row r="212" spans="17:23" ht="18.75">
      <c r="Q212" s="107"/>
      <c r="R212" s="107"/>
      <c r="S212" s="107"/>
      <c r="T212" s="107"/>
      <c r="U212" s="107"/>
      <c r="V212" s="107"/>
      <c r="W212" s="107"/>
    </row>
    <row r="213" spans="17:23" ht="18.75">
      <c r="Q213" s="107"/>
      <c r="R213" s="107"/>
      <c r="S213" s="107"/>
      <c r="T213" s="107"/>
      <c r="U213" s="107"/>
      <c r="V213" s="107"/>
      <c r="W213" s="107"/>
    </row>
    <row r="214" spans="17:23" ht="18.75">
      <c r="Q214" s="107"/>
      <c r="R214" s="107"/>
      <c r="S214" s="107"/>
      <c r="T214" s="107"/>
      <c r="U214" s="107"/>
      <c r="V214" s="107"/>
      <c r="W214" s="107"/>
    </row>
    <row r="215" spans="17:23" ht="18.75">
      <c r="Q215" s="107"/>
      <c r="R215" s="107"/>
      <c r="S215" s="107"/>
      <c r="T215" s="107"/>
      <c r="U215" s="107"/>
      <c r="V215" s="107"/>
      <c r="W215" s="107"/>
    </row>
    <row r="216" spans="17:23" ht="18.75">
      <c r="Q216" s="107"/>
      <c r="R216" s="107"/>
      <c r="S216" s="107"/>
      <c r="T216" s="107"/>
      <c r="U216" s="107"/>
      <c r="V216" s="107"/>
      <c r="W216" s="107"/>
    </row>
    <row r="217" spans="17:23" ht="18.75">
      <c r="Q217" s="107"/>
      <c r="R217" s="107"/>
      <c r="S217" s="107"/>
      <c r="T217" s="107"/>
      <c r="U217" s="107"/>
      <c r="V217" s="107"/>
      <c r="W217" s="107"/>
    </row>
    <row r="218" spans="17:23" ht="18.75">
      <c r="Q218" s="107"/>
      <c r="R218" s="107"/>
      <c r="S218" s="107"/>
      <c r="T218" s="107"/>
      <c r="U218" s="107"/>
      <c r="V218" s="107"/>
      <c r="W218" s="107"/>
    </row>
    <row r="219" spans="17:23" ht="18.75">
      <c r="Q219" s="107"/>
      <c r="R219" s="107"/>
      <c r="S219" s="107"/>
      <c r="T219" s="107"/>
      <c r="U219" s="107"/>
      <c r="V219" s="107"/>
      <c r="W219" s="107"/>
    </row>
    <row r="220" spans="17:23" ht="18.75">
      <c r="Q220" s="107"/>
      <c r="R220" s="107"/>
      <c r="S220" s="107"/>
      <c r="T220" s="107"/>
      <c r="U220" s="107"/>
      <c r="V220" s="107"/>
      <c r="W220" s="107"/>
    </row>
    <row r="221" spans="17:23" ht="18.75">
      <c r="Q221" s="107"/>
      <c r="R221" s="107"/>
      <c r="S221" s="107"/>
      <c r="T221" s="107"/>
      <c r="U221" s="107"/>
      <c r="V221" s="107"/>
      <c r="W221" s="107"/>
    </row>
    <row r="222" spans="17:23" ht="18.75">
      <c r="Q222" s="107"/>
      <c r="R222" s="107"/>
      <c r="S222" s="107"/>
      <c r="T222" s="107"/>
      <c r="U222" s="107"/>
      <c r="V222" s="107"/>
      <c r="W222" s="107"/>
    </row>
    <row r="223" spans="17:23" ht="18.75">
      <c r="Q223" s="107"/>
      <c r="R223" s="107"/>
      <c r="S223" s="107"/>
      <c r="T223" s="107"/>
      <c r="U223" s="107"/>
      <c r="V223" s="107"/>
      <c r="W223" s="107"/>
    </row>
    <row r="224" spans="17:23" ht="18.75">
      <c r="Q224" s="107"/>
      <c r="R224" s="107"/>
      <c r="S224" s="107"/>
      <c r="T224" s="107"/>
      <c r="U224" s="107"/>
      <c r="V224" s="107"/>
      <c r="W224" s="107"/>
    </row>
    <row r="225" spans="17:23" ht="18.75">
      <c r="Q225" s="107"/>
      <c r="R225" s="107"/>
      <c r="S225" s="107"/>
      <c r="T225" s="107"/>
      <c r="U225" s="107"/>
      <c r="V225" s="107"/>
      <c r="W225" s="107"/>
    </row>
    <row r="226" spans="17:23" ht="18.75">
      <c r="Q226" s="107"/>
      <c r="R226" s="107"/>
      <c r="S226" s="107"/>
      <c r="T226" s="107"/>
      <c r="U226" s="107"/>
      <c r="V226" s="107"/>
      <c r="W226" s="107"/>
    </row>
    <row r="227" spans="17:23" ht="18.75">
      <c r="Q227" s="107"/>
      <c r="R227" s="107"/>
      <c r="S227" s="107"/>
      <c r="T227" s="107"/>
      <c r="U227" s="107"/>
      <c r="V227" s="107"/>
      <c r="W227" s="107"/>
    </row>
    <row r="228" spans="17:23" ht="18.75">
      <c r="Q228" s="107"/>
      <c r="R228" s="107"/>
      <c r="S228" s="107"/>
      <c r="T228" s="107"/>
      <c r="U228" s="107"/>
      <c r="V228" s="107"/>
      <c r="W228" s="107"/>
    </row>
    <row r="229" spans="17:23" ht="18.75">
      <c r="Q229" s="107"/>
      <c r="R229" s="107"/>
      <c r="S229" s="107"/>
      <c r="T229" s="107"/>
      <c r="U229" s="107"/>
      <c r="V229" s="107"/>
      <c r="W229" s="107"/>
    </row>
    <row r="230" spans="17:23" ht="18.75">
      <c r="Q230" s="107"/>
      <c r="R230" s="107"/>
      <c r="S230" s="107"/>
      <c r="T230" s="107"/>
      <c r="U230" s="107"/>
      <c r="V230" s="107"/>
      <c r="W230" s="107"/>
    </row>
    <row r="231" spans="17:23" ht="18.75">
      <c r="Q231" s="107"/>
      <c r="R231" s="107"/>
      <c r="S231" s="107"/>
      <c r="T231" s="107"/>
      <c r="U231" s="107"/>
      <c r="V231" s="107"/>
      <c r="W231" s="107"/>
    </row>
    <row r="232" spans="17:23" ht="18.75">
      <c r="Q232" s="107"/>
      <c r="R232" s="107"/>
      <c r="S232" s="107"/>
      <c r="T232" s="107"/>
      <c r="U232" s="107"/>
      <c r="V232" s="107"/>
      <c r="W232" s="107"/>
    </row>
    <row r="233" spans="17:23" ht="18.75">
      <c r="Q233" s="107"/>
      <c r="R233" s="107"/>
      <c r="S233" s="107"/>
      <c r="T233" s="107"/>
      <c r="U233" s="107"/>
      <c r="V233" s="107"/>
      <c r="W233" s="107"/>
    </row>
    <row r="234" spans="17:23" ht="18.75">
      <c r="Q234" s="107"/>
      <c r="R234" s="107"/>
      <c r="S234" s="107"/>
      <c r="T234" s="107"/>
      <c r="U234" s="107"/>
      <c r="V234" s="107"/>
      <c r="W234" s="107"/>
    </row>
    <row r="235" spans="17:23" ht="18.75">
      <c r="Q235" s="107"/>
      <c r="R235" s="107"/>
      <c r="S235" s="107"/>
      <c r="T235" s="107"/>
      <c r="U235" s="107"/>
      <c r="V235" s="107"/>
      <c r="W235" s="107"/>
    </row>
    <row r="236" spans="17:23" ht="18.75">
      <c r="Q236" s="107"/>
      <c r="R236" s="107"/>
      <c r="S236" s="107"/>
      <c r="T236" s="107"/>
      <c r="U236" s="107"/>
      <c r="V236" s="107"/>
      <c r="W236" s="107"/>
    </row>
    <row r="237" spans="17:23" ht="18.75">
      <c r="Q237" s="107"/>
      <c r="R237" s="107"/>
      <c r="S237" s="107"/>
      <c r="T237" s="107"/>
      <c r="U237" s="107"/>
      <c r="V237" s="107"/>
      <c r="W237" s="107"/>
    </row>
    <row r="238" spans="17:23" ht="18.75">
      <c r="Q238" s="107"/>
      <c r="R238" s="107"/>
      <c r="S238" s="107"/>
      <c r="T238" s="107"/>
      <c r="U238" s="107"/>
      <c r="V238" s="107"/>
      <c r="W238" s="107"/>
    </row>
    <row r="239" spans="17:23" ht="18.75">
      <c r="Q239" s="107"/>
      <c r="R239" s="107"/>
      <c r="S239" s="107"/>
      <c r="T239" s="107"/>
      <c r="U239" s="107"/>
      <c r="V239" s="107"/>
      <c r="W239" s="107"/>
    </row>
    <row r="240" spans="17:23" ht="18.75">
      <c r="Q240" s="107"/>
      <c r="R240" s="107"/>
      <c r="S240" s="107"/>
      <c r="T240" s="107"/>
      <c r="U240" s="107"/>
      <c r="V240" s="107"/>
      <c r="W240" s="107"/>
    </row>
    <row r="241" spans="17:23" ht="18.75">
      <c r="Q241" s="107"/>
      <c r="R241" s="107"/>
      <c r="S241" s="107"/>
      <c r="T241" s="107"/>
      <c r="U241" s="107"/>
      <c r="V241" s="107"/>
      <c r="W241" s="107"/>
    </row>
    <row r="242" spans="17:23" ht="18.75">
      <c r="Q242" s="107"/>
      <c r="R242" s="107"/>
      <c r="S242" s="107"/>
      <c r="T242" s="107"/>
      <c r="U242" s="107"/>
      <c r="V242" s="107"/>
      <c r="W242" s="107"/>
    </row>
    <row r="243" spans="17:23" ht="18.75">
      <c r="Q243" s="107"/>
      <c r="R243" s="107"/>
      <c r="S243" s="107"/>
      <c r="T243" s="107"/>
      <c r="U243" s="107"/>
      <c r="V243" s="107"/>
      <c r="W243" s="107"/>
    </row>
    <row r="244" spans="17:23" ht="18.75">
      <c r="Q244" s="107"/>
      <c r="R244" s="107"/>
      <c r="S244" s="107"/>
      <c r="T244" s="107"/>
      <c r="U244" s="107"/>
      <c r="V244" s="107"/>
      <c r="W244" s="107"/>
    </row>
    <row r="245" spans="17:23" ht="18.75">
      <c r="Q245" s="107"/>
      <c r="R245" s="107"/>
      <c r="S245" s="107"/>
      <c r="T245" s="107"/>
      <c r="U245" s="107"/>
      <c r="V245" s="107"/>
      <c r="W245" s="107"/>
    </row>
    <row r="246" spans="17:23" ht="18.75">
      <c r="Q246" s="107"/>
      <c r="R246" s="107"/>
      <c r="S246" s="107"/>
      <c r="T246" s="107"/>
      <c r="U246" s="107"/>
      <c r="V246" s="107"/>
      <c r="W246" s="107"/>
    </row>
    <row r="247" spans="17:23" ht="18.75">
      <c r="Q247" s="107"/>
      <c r="R247" s="107"/>
      <c r="S247" s="107"/>
      <c r="T247" s="107"/>
      <c r="U247" s="107"/>
      <c r="V247" s="107"/>
      <c r="W247" s="107"/>
    </row>
    <row r="248" spans="17:23" ht="18.75">
      <c r="Q248" s="107"/>
      <c r="R248" s="107"/>
      <c r="S248" s="107"/>
      <c r="T248" s="107"/>
      <c r="U248" s="107"/>
      <c r="V248" s="107"/>
      <c r="W248" s="107"/>
    </row>
    <row r="249" spans="17:23" ht="18.75">
      <c r="Q249" s="107"/>
      <c r="R249" s="107"/>
      <c r="S249" s="107"/>
      <c r="T249" s="107"/>
      <c r="U249" s="107"/>
      <c r="V249" s="107"/>
      <c r="W249" s="107"/>
    </row>
    <row r="250" spans="17:23" ht="18.75">
      <c r="Q250" s="107"/>
      <c r="R250" s="107"/>
      <c r="S250" s="107"/>
      <c r="T250" s="107"/>
      <c r="U250" s="107"/>
      <c r="V250" s="107"/>
      <c r="W250" s="107"/>
    </row>
    <row r="251" spans="17:23" ht="18.75">
      <c r="Q251" s="107"/>
      <c r="R251" s="107"/>
      <c r="S251" s="107"/>
      <c r="T251" s="107"/>
      <c r="U251" s="107"/>
      <c r="V251" s="107"/>
      <c r="W251" s="107"/>
    </row>
    <row r="252" spans="17:23" ht="18.75">
      <c r="Q252" s="107"/>
      <c r="R252" s="107"/>
      <c r="S252" s="107"/>
      <c r="T252" s="107"/>
      <c r="U252" s="107"/>
      <c r="V252" s="107"/>
      <c r="W252" s="107"/>
    </row>
    <row r="253" spans="17:23" ht="18.75">
      <c r="Q253" s="107"/>
      <c r="R253" s="107"/>
      <c r="S253" s="107"/>
      <c r="T253" s="107"/>
      <c r="U253" s="107"/>
      <c r="V253" s="107"/>
      <c r="W253" s="107"/>
    </row>
    <row r="254" spans="17:23" ht="18.75">
      <c r="Q254" s="107"/>
      <c r="R254" s="107"/>
      <c r="S254" s="107"/>
      <c r="T254" s="107"/>
      <c r="U254" s="107"/>
      <c r="V254" s="107"/>
      <c r="W254" s="107"/>
    </row>
    <row r="255" spans="17:23" ht="18.75">
      <c r="Q255" s="107"/>
      <c r="R255" s="107"/>
      <c r="S255" s="107"/>
      <c r="T255" s="107"/>
      <c r="U255" s="107"/>
      <c r="V255" s="107"/>
      <c r="W255" s="107"/>
    </row>
    <row r="256" spans="17:23" ht="18.75">
      <c r="Q256" s="107"/>
      <c r="R256" s="107"/>
      <c r="S256" s="107"/>
      <c r="T256" s="107"/>
      <c r="U256" s="107"/>
      <c r="V256" s="107"/>
      <c r="W256" s="107"/>
    </row>
    <row r="257" spans="17:23" ht="18.75">
      <c r="Q257" s="107"/>
      <c r="R257" s="107"/>
      <c r="S257" s="107"/>
      <c r="T257" s="107"/>
      <c r="U257" s="107"/>
      <c r="V257" s="107"/>
      <c r="W257" s="107"/>
    </row>
    <row r="258" spans="17:23" ht="18.75">
      <c r="Q258" s="107"/>
      <c r="R258" s="107"/>
      <c r="S258" s="107"/>
      <c r="T258" s="107"/>
      <c r="U258" s="107"/>
      <c r="V258" s="107"/>
      <c r="W258" s="107"/>
    </row>
    <row r="259" spans="17:23" ht="18.75">
      <c r="Q259" s="107"/>
      <c r="R259" s="107"/>
      <c r="S259" s="107"/>
      <c r="T259" s="107"/>
      <c r="U259" s="107"/>
      <c r="V259" s="107"/>
      <c r="W259" s="107"/>
    </row>
    <row r="260" spans="17:23" ht="18.75">
      <c r="Q260" s="107"/>
      <c r="R260" s="107"/>
      <c r="S260" s="107"/>
      <c r="T260" s="107"/>
      <c r="U260" s="107"/>
      <c r="V260" s="107"/>
      <c r="W260" s="107"/>
    </row>
    <row r="261" spans="17:23" ht="18.75">
      <c r="Q261" s="107"/>
      <c r="R261" s="107"/>
      <c r="S261" s="107"/>
      <c r="T261" s="107"/>
      <c r="U261" s="107"/>
      <c r="V261" s="107"/>
      <c r="W261" s="107"/>
    </row>
    <row r="262" spans="17:23" ht="18.75">
      <c r="Q262" s="107"/>
      <c r="R262" s="107"/>
      <c r="S262" s="107"/>
      <c r="T262" s="107"/>
      <c r="U262" s="107"/>
      <c r="V262" s="107"/>
      <c r="W262" s="107"/>
    </row>
    <row r="263" spans="17:23" ht="18.75">
      <c r="Q263" s="107"/>
      <c r="R263" s="107"/>
      <c r="S263" s="107"/>
      <c r="T263" s="107"/>
      <c r="U263" s="107"/>
      <c r="V263" s="107"/>
      <c r="W263" s="107"/>
    </row>
    <row r="264" spans="17:23" ht="18.75">
      <c r="Q264" s="107"/>
      <c r="R264" s="107"/>
      <c r="S264" s="107"/>
      <c r="T264" s="107"/>
      <c r="U264" s="107"/>
      <c r="V264" s="107"/>
      <c r="W264" s="107"/>
    </row>
    <row r="265" spans="17:23" ht="18.75">
      <c r="Q265" s="107"/>
      <c r="R265" s="107"/>
      <c r="S265" s="107"/>
      <c r="T265" s="107"/>
      <c r="U265" s="107"/>
      <c r="V265" s="107"/>
      <c r="W265" s="107"/>
    </row>
    <row r="266" spans="17:23" ht="18.75">
      <c r="Q266" s="107"/>
      <c r="R266" s="107"/>
      <c r="S266" s="107"/>
      <c r="T266" s="107"/>
      <c r="U266" s="107"/>
      <c r="V266" s="107"/>
      <c r="W266" s="107"/>
    </row>
    <row r="267" spans="17:23" ht="18.75">
      <c r="Q267" s="107"/>
      <c r="R267" s="107"/>
      <c r="S267" s="107"/>
      <c r="T267" s="107"/>
      <c r="U267" s="107"/>
      <c r="V267" s="107"/>
      <c r="W267" s="107"/>
    </row>
    <row r="268" spans="17:23" ht="18.75">
      <c r="Q268" s="107"/>
      <c r="R268" s="107"/>
      <c r="S268" s="107"/>
      <c r="T268" s="107"/>
      <c r="U268" s="107"/>
      <c r="V268" s="107"/>
      <c r="W268" s="107"/>
    </row>
    <row r="269" spans="17:23" ht="18.75">
      <c r="Q269" s="107"/>
      <c r="R269" s="107"/>
      <c r="S269" s="107"/>
      <c r="T269" s="107"/>
      <c r="U269" s="107"/>
      <c r="V269" s="107"/>
      <c r="W269" s="107"/>
    </row>
    <row r="270" spans="17:23" ht="18.75">
      <c r="Q270" s="107"/>
      <c r="R270" s="107"/>
      <c r="S270" s="107"/>
      <c r="T270" s="107"/>
      <c r="U270" s="107"/>
      <c r="V270" s="107"/>
      <c r="W270" s="107"/>
    </row>
    <row r="271" spans="17:23" ht="18.75">
      <c r="Q271" s="107"/>
      <c r="R271" s="107"/>
      <c r="S271" s="107"/>
      <c r="T271" s="107"/>
      <c r="U271" s="107"/>
      <c r="V271" s="107"/>
      <c r="W271" s="107"/>
    </row>
    <row r="272" spans="17:23" ht="18.75">
      <c r="Q272" s="107"/>
      <c r="R272" s="107"/>
      <c r="S272" s="107"/>
      <c r="T272" s="107"/>
      <c r="U272" s="107"/>
      <c r="V272" s="107"/>
      <c r="W272" s="107"/>
    </row>
    <row r="273" spans="17:23" ht="18.75">
      <c r="Q273" s="107"/>
      <c r="R273" s="107"/>
      <c r="S273" s="107"/>
      <c r="T273" s="107"/>
      <c r="U273" s="107"/>
      <c r="V273" s="107"/>
      <c r="W273" s="107"/>
    </row>
    <row r="274" spans="17:23" ht="18.75">
      <c r="Q274" s="107"/>
      <c r="R274" s="107"/>
      <c r="S274" s="107"/>
      <c r="T274" s="107"/>
      <c r="U274" s="107"/>
      <c r="V274" s="107"/>
      <c r="W274" s="107"/>
    </row>
    <row r="275" spans="17:23" ht="18.75">
      <c r="Q275" s="107"/>
      <c r="R275" s="107"/>
      <c r="S275" s="107"/>
      <c r="T275" s="107"/>
      <c r="U275" s="107"/>
      <c r="V275" s="107"/>
      <c r="W275" s="107"/>
    </row>
    <row r="276" spans="17:23" ht="18.75">
      <c r="Q276" s="107"/>
      <c r="R276" s="107"/>
      <c r="S276" s="107"/>
      <c r="T276" s="107"/>
      <c r="U276" s="107"/>
      <c r="V276" s="107"/>
      <c r="W276" s="107"/>
    </row>
    <row r="277" spans="17:23" ht="18.75">
      <c r="Q277" s="107"/>
      <c r="R277" s="107"/>
      <c r="S277" s="107"/>
      <c r="T277" s="107"/>
      <c r="U277" s="107"/>
      <c r="V277" s="107"/>
      <c r="W277" s="107"/>
    </row>
    <row r="278" spans="17:23" ht="18.75">
      <c r="Q278" s="107"/>
      <c r="R278" s="107"/>
      <c r="S278" s="107"/>
      <c r="T278" s="107"/>
      <c r="U278" s="107"/>
      <c r="V278" s="107"/>
      <c r="W278" s="107"/>
    </row>
    <row r="279" spans="17:23" ht="18.75">
      <c r="Q279" s="107"/>
      <c r="R279" s="107"/>
      <c r="S279" s="107"/>
      <c r="T279" s="107"/>
      <c r="U279" s="107"/>
      <c r="V279" s="107"/>
      <c r="W279" s="107"/>
    </row>
    <row r="280" spans="17:23" ht="18.75">
      <c r="Q280" s="107"/>
      <c r="R280" s="107"/>
      <c r="S280" s="107"/>
      <c r="T280" s="107"/>
      <c r="U280" s="107"/>
      <c r="V280" s="107"/>
      <c r="W280" s="107"/>
    </row>
    <row r="281" spans="17:23" ht="18.75">
      <c r="Q281" s="107"/>
      <c r="R281" s="107"/>
      <c r="S281" s="107"/>
      <c r="T281" s="107"/>
      <c r="U281" s="107"/>
      <c r="V281" s="107"/>
      <c r="W281" s="107"/>
    </row>
    <row r="282" spans="17:23" ht="18.75">
      <c r="Q282" s="107"/>
      <c r="R282" s="107"/>
      <c r="S282" s="107"/>
      <c r="T282" s="107"/>
      <c r="U282" s="107"/>
      <c r="V282" s="107"/>
      <c r="W282" s="107"/>
    </row>
    <row r="283" spans="17:23" ht="18.75">
      <c r="Q283" s="107"/>
      <c r="R283" s="107"/>
      <c r="S283" s="107"/>
      <c r="T283" s="107"/>
      <c r="U283" s="107"/>
      <c r="V283" s="107"/>
      <c r="W283" s="107"/>
    </row>
    <row r="284" spans="17:23" ht="18.75">
      <c r="Q284" s="107"/>
      <c r="R284" s="107"/>
      <c r="S284" s="107"/>
      <c r="T284" s="107"/>
      <c r="U284" s="107"/>
      <c r="V284" s="107"/>
      <c r="W284" s="107"/>
    </row>
    <row r="285" spans="17:23" ht="18.75">
      <c r="Q285" s="107"/>
      <c r="R285" s="107"/>
      <c r="S285" s="107"/>
      <c r="T285" s="107"/>
      <c r="U285" s="107"/>
      <c r="V285" s="107"/>
      <c r="W285" s="107"/>
    </row>
    <row r="286" spans="17:23" ht="18.75">
      <c r="Q286" s="107"/>
      <c r="R286" s="107"/>
      <c r="S286" s="107"/>
      <c r="T286" s="107"/>
      <c r="U286" s="107"/>
      <c r="V286" s="107"/>
      <c r="W286" s="107"/>
    </row>
    <row r="287" spans="17:23" ht="18.75">
      <c r="Q287" s="107"/>
      <c r="R287" s="107"/>
      <c r="S287" s="107"/>
      <c r="T287" s="107"/>
      <c r="U287" s="107"/>
      <c r="V287" s="107"/>
      <c r="W287" s="107"/>
    </row>
    <row r="288" spans="17:23" ht="18.75">
      <c r="Q288" s="107"/>
      <c r="R288" s="107"/>
      <c r="S288" s="107"/>
      <c r="T288" s="107"/>
      <c r="U288" s="107"/>
      <c r="V288" s="107"/>
      <c r="W288" s="107"/>
    </row>
    <row r="289" spans="17:23" ht="18.75">
      <c r="Q289" s="107"/>
      <c r="R289" s="107"/>
      <c r="S289" s="107"/>
      <c r="T289" s="107"/>
      <c r="U289" s="107"/>
      <c r="V289" s="107"/>
      <c r="W289" s="107"/>
    </row>
    <row r="290" spans="17:23" ht="18.75">
      <c r="Q290" s="107"/>
      <c r="R290" s="107"/>
      <c r="S290" s="107"/>
      <c r="T290" s="107"/>
      <c r="U290" s="107"/>
      <c r="V290" s="107"/>
      <c r="W290" s="107"/>
    </row>
    <row r="291" spans="17:23" ht="18.75">
      <c r="Q291" s="107"/>
      <c r="R291" s="107"/>
      <c r="S291" s="107"/>
      <c r="T291" s="107"/>
      <c r="U291" s="107"/>
      <c r="V291" s="107"/>
      <c r="W291" s="107"/>
    </row>
    <row r="292" spans="17:23" ht="18.75">
      <c r="Q292" s="107"/>
      <c r="R292" s="107"/>
      <c r="S292" s="107"/>
      <c r="T292" s="107"/>
      <c r="U292" s="107"/>
      <c r="V292" s="107"/>
      <c r="W292" s="107"/>
    </row>
    <row r="293" spans="17:23" ht="18.75">
      <c r="Q293" s="107"/>
      <c r="R293" s="107"/>
      <c r="S293" s="107"/>
      <c r="T293" s="107"/>
      <c r="U293" s="107"/>
      <c r="V293" s="107"/>
      <c r="W293" s="107"/>
    </row>
    <row r="294" spans="17:23" ht="18.75">
      <c r="Q294" s="107"/>
      <c r="R294" s="107"/>
      <c r="S294" s="107"/>
      <c r="T294" s="107"/>
      <c r="U294" s="107"/>
      <c r="V294" s="107"/>
      <c r="W294" s="107"/>
    </row>
    <row r="295" spans="17:23" ht="18.75">
      <c r="Q295" s="107"/>
      <c r="R295" s="107"/>
      <c r="S295" s="107"/>
      <c r="T295" s="107"/>
      <c r="U295" s="107"/>
      <c r="V295" s="107"/>
      <c r="W295" s="107"/>
    </row>
    <row r="296" spans="17:23" ht="18.75">
      <c r="Q296" s="107"/>
      <c r="R296" s="107"/>
      <c r="S296" s="107"/>
      <c r="T296" s="107"/>
      <c r="U296" s="107"/>
      <c r="V296" s="107"/>
      <c r="W296" s="107"/>
    </row>
    <row r="297" spans="17:23" ht="18.75">
      <c r="Q297" s="107"/>
      <c r="R297" s="107"/>
      <c r="S297" s="107"/>
      <c r="T297" s="107"/>
      <c r="U297" s="107"/>
      <c r="V297" s="107"/>
      <c r="W297" s="107"/>
    </row>
    <row r="298" spans="17:23" ht="18.75">
      <c r="Q298" s="107"/>
      <c r="R298" s="107"/>
      <c r="S298" s="107"/>
      <c r="T298" s="107"/>
      <c r="U298" s="107"/>
      <c r="V298" s="107"/>
      <c r="W298" s="107"/>
    </row>
    <row r="299" spans="17:23" ht="18.75">
      <c r="Q299" s="107"/>
      <c r="R299" s="107"/>
      <c r="S299" s="107"/>
      <c r="T299" s="107"/>
      <c r="U299" s="107"/>
      <c r="V299" s="107"/>
      <c r="W299" s="107"/>
    </row>
    <row r="300" spans="17:23" ht="18.75">
      <c r="Q300" s="107"/>
      <c r="R300" s="107"/>
      <c r="S300" s="107"/>
      <c r="T300" s="107"/>
      <c r="U300" s="107"/>
      <c r="V300" s="107"/>
      <c r="W300" s="107"/>
    </row>
    <row r="301" spans="17:23" ht="18.75">
      <c r="Q301" s="107"/>
      <c r="R301" s="107"/>
      <c r="S301" s="107"/>
      <c r="T301" s="107"/>
      <c r="U301" s="107"/>
      <c r="V301" s="107"/>
      <c r="W301" s="107"/>
    </row>
    <row r="302" spans="17:23" ht="18.75">
      <c r="Q302" s="107"/>
      <c r="R302" s="107"/>
      <c r="S302" s="107"/>
      <c r="T302" s="107"/>
      <c r="U302" s="107"/>
      <c r="V302" s="107"/>
      <c r="W302" s="107"/>
    </row>
    <row r="303" spans="17:23" ht="18.75">
      <c r="Q303" s="107"/>
      <c r="R303" s="107"/>
      <c r="S303" s="107"/>
      <c r="T303" s="107"/>
      <c r="U303" s="107"/>
      <c r="V303" s="107"/>
      <c r="W303" s="107"/>
    </row>
    <row r="304" spans="17:23" ht="18.75">
      <c r="Q304" s="107"/>
      <c r="R304" s="107"/>
      <c r="S304" s="107"/>
      <c r="T304" s="107"/>
      <c r="U304" s="107"/>
      <c r="V304" s="107"/>
      <c r="W304" s="107"/>
    </row>
    <row r="305" spans="17:23" ht="18.75">
      <c r="Q305" s="107"/>
      <c r="R305" s="107"/>
      <c r="S305" s="107"/>
      <c r="T305" s="107"/>
      <c r="U305" s="107"/>
      <c r="V305" s="107"/>
      <c r="W305" s="107"/>
    </row>
    <row r="306" spans="17:23" ht="18.75">
      <c r="Q306" s="107"/>
      <c r="R306" s="107"/>
      <c r="S306" s="107"/>
      <c r="T306" s="107"/>
      <c r="U306" s="107"/>
      <c r="V306" s="107"/>
      <c r="W306" s="107"/>
    </row>
    <row r="307" spans="17:23" ht="18.75">
      <c r="Q307" s="107"/>
      <c r="R307" s="107"/>
      <c r="S307" s="107"/>
      <c r="T307" s="107"/>
      <c r="U307" s="107"/>
      <c r="V307" s="107"/>
      <c r="W307" s="107"/>
    </row>
    <row r="308" spans="17:23" ht="18.75">
      <c r="Q308" s="107"/>
      <c r="R308" s="107"/>
      <c r="S308" s="107"/>
      <c r="T308" s="107"/>
      <c r="U308" s="107"/>
      <c r="V308" s="107"/>
      <c r="W308" s="107"/>
    </row>
    <row r="309" spans="17:23" ht="18.75">
      <c r="Q309" s="107"/>
      <c r="R309" s="107"/>
      <c r="S309" s="107"/>
      <c r="T309" s="107"/>
      <c r="U309" s="107"/>
      <c r="V309" s="107"/>
      <c r="W309" s="107"/>
    </row>
    <row r="310" spans="17:23" ht="18.75">
      <c r="Q310" s="107"/>
      <c r="R310" s="107"/>
      <c r="S310" s="107"/>
      <c r="T310" s="107"/>
      <c r="U310" s="107"/>
      <c r="V310" s="107"/>
      <c r="W310" s="107"/>
    </row>
    <row r="311" spans="17:23" ht="18.75">
      <c r="Q311" s="107"/>
      <c r="R311" s="107"/>
      <c r="S311" s="107"/>
      <c r="T311" s="107"/>
      <c r="U311" s="107"/>
      <c r="V311" s="107"/>
      <c r="W311" s="107"/>
    </row>
    <row r="312" spans="17:23" ht="18.75">
      <c r="Q312" s="107"/>
      <c r="R312" s="107"/>
      <c r="S312" s="107"/>
      <c r="T312" s="107"/>
      <c r="U312" s="107"/>
      <c r="V312" s="107"/>
      <c r="W312" s="107"/>
    </row>
    <row r="313" spans="17:23" ht="18.75">
      <c r="Q313" s="107"/>
      <c r="R313" s="107"/>
      <c r="S313" s="107"/>
      <c r="T313" s="107"/>
      <c r="U313" s="107"/>
      <c r="V313" s="107"/>
      <c r="W313" s="107"/>
    </row>
    <row r="314" spans="17:23" ht="18.75">
      <c r="Q314" s="107"/>
      <c r="R314" s="107"/>
      <c r="S314" s="107"/>
      <c r="T314" s="107"/>
      <c r="U314" s="107"/>
      <c r="V314" s="107"/>
      <c r="W314" s="107"/>
    </row>
    <row r="315" spans="17:23" ht="18.75">
      <c r="Q315" s="107"/>
      <c r="R315" s="107"/>
      <c r="S315" s="107"/>
      <c r="T315" s="107"/>
      <c r="U315" s="107"/>
      <c r="V315" s="107"/>
      <c r="W315" s="107"/>
    </row>
    <row r="316" spans="17:23" ht="18.75">
      <c r="Q316" s="107"/>
      <c r="R316" s="107"/>
      <c r="S316" s="107"/>
      <c r="T316" s="107"/>
      <c r="U316" s="107"/>
      <c r="V316" s="107"/>
      <c r="W316" s="107"/>
    </row>
  </sheetData>
  <printOptions/>
  <pageMargins left="0.69" right="0.22" top="1" bottom="1" header="0.5" footer="0.5"/>
  <pageSetup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65"/>
  <sheetViews>
    <sheetView view="pageBreakPreview" zoomScaleSheetLayoutView="100" zoomScalePageLayoutView="0" workbookViewId="0" topLeftCell="A1">
      <selection activeCell="C9" sqref="C9"/>
    </sheetView>
  </sheetViews>
  <sheetFormatPr defaultColWidth="12.140625" defaultRowHeight="21.75"/>
  <cols>
    <col min="1" max="1" width="40.140625" style="221" customWidth="1"/>
    <col min="2" max="2" width="10.140625" style="221" customWidth="1"/>
    <col min="3" max="3" width="13.57421875" style="221" customWidth="1"/>
    <col min="4" max="4" width="14.140625" style="221" customWidth="1"/>
    <col min="5" max="5" width="15.140625" style="221" customWidth="1"/>
    <col min="6" max="6" width="14.7109375" style="221" customWidth="1"/>
    <col min="7" max="7" width="14.28125" style="221" customWidth="1"/>
    <col min="8" max="9" width="14.140625" style="243" customWidth="1"/>
    <col min="10" max="11" width="12.140625" style="243" customWidth="1"/>
    <col min="12" max="16384" width="12.140625" style="221" customWidth="1"/>
  </cols>
  <sheetData>
    <row r="1" ht="18.75">
      <c r="A1" s="221" t="s">
        <v>880</v>
      </c>
    </row>
    <row r="2" ht="18.75">
      <c r="A2" s="221" t="s">
        <v>153</v>
      </c>
    </row>
    <row r="3" ht="19.5" thickBot="1">
      <c r="A3" s="221" t="s">
        <v>504</v>
      </c>
    </row>
    <row r="4" spans="1:11" ht="18.75">
      <c r="A4" s="787" t="s">
        <v>330</v>
      </c>
      <c r="B4" s="787" t="s">
        <v>763</v>
      </c>
      <c r="C4" s="787" t="s">
        <v>43</v>
      </c>
      <c r="D4" s="787" t="s">
        <v>43</v>
      </c>
      <c r="E4" s="788" t="s">
        <v>43</v>
      </c>
      <c r="F4" s="787" t="s">
        <v>300</v>
      </c>
      <c r="G4" s="787" t="s">
        <v>300</v>
      </c>
      <c r="H4" s="789" t="s">
        <v>44</v>
      </c>
      <c r="I4" s="788" t="s">
        <v>358</v>
      </c>
      <c r="J4" s="233"/>
      <c r="K4" s="233"/>
    </row>
    <row r="5" spans="1:11" ht="18.75">
      <c r="A5" s="790"/>
      <c r="B5" s="790" t="s">
        <v>768</v>
      </c>
      <c r="C5" s="790" t="s">
        <v>300</v>
      </c>
      <c r="D5" s="790" t="s">
        <v>300</v>
      </c>
      <c r="E5" s="791" t="s">
        <v>57</v>
      </c>
      <c r="F5" s="790" t="s">
        <v>301</v>
      </c>
      <c r="G5" s="790" t="s">
        <v>299</v>
      </c>
      <c r="H5" s="792" t="s">
        <v>57</v>
      </c>
      <c r="I5" s="791" t="s">
        <v>235</v>
      </c>
      <c r="J5" s="233"/>
      <c r="K5" s="233"/>
    </row>
    <row r="6" spans="1:11" ht="18.75">
      <c r="A6" s="790" t="s">
        <v>766</v>
      </c>
      <c r="B6" s="790"/>
      <c r="C6" s="790" t="s">
        <v>301</v>
      </c>
      <c r="D6" s="790" t="s">
        <v>299</v>
      </c>
      <c r="E6" s="791"/>
      <c r="F6" s="790"/>
      <c r="G6" s="790"/>
      <c r="H6" s="792"/>
      <c r="I6" s="791"/>
      <c r="J6" s="233"/>
      <c r="K6" s="233"/>
    </row>
    <row r="7" spans="1:9" ht="18.75">
      <c r="A7" s="790"/>
      <c r="B7" s="790"/>
      <c r="C7" s="793" t="s">
        <v>306</v>
      </c>
      <c r="D7" s="793" t="s">
        <v>307</v>
      </c>
      <c r="E7" s="791"/>
      <c r="F7" s="793" t="s">
        <v>306</v>
      </c>
      <c r="G7" s="793" t="s">
        <v>307</v>
      </c>
      <c r="H7" s="794"/>
      <c r="I7" s="795"/>
    </row>
    <row r="8" spans="1:9" ht="18.75">
      <c r="A8" s="796" t="s">
        <v>303</v>
      </c>
      <c r="B8" s="732"/>
      <c r="C8" s="797"/>
      <c r="D8" s="732"/>
      <c r="E8" s="798"/>
      <c r="F8" s="732"/>
      <c r="G8" s="732"/>
      <c r="H8" s="249"/>
      <c r="I8" s="799"/>
    </row>
    <row r="9" spans="1:9" ht="18.75">
      <c r="A9" s="230" t="s">
        <v>311</v>
      </c>
      <c r="B9" s="737">
        <v>522000</v>
      </c>
      <c r="C9" s="232">
        <v>1565000</v>
      </c>
      <c r="D9" s="232">
        <v>966000</v>
      </c>
      <c r="E9" s="800">
        <f aca="true" t="shared" si="0" ref="E9:E15">+C9+D9</f>
        <v>2531000</v>
      </c>
      <c r="F9" s="232">
        <v>1549107</v>
      </c>
      <c r="G9" s="232">
        <v>955110</v>
      </c>
      <c r="H9" s="801">
        <f aca="true" t="shared" si="1" ref="H9:H15">+F9+G9</f>
        <v>2504217</v>
      </c>
      <c r="I9" s="802">
        <f aca="true" t="shared" si="2" ref="I9:I15">+E9-H9</f>
        <v>26783</v>
      </c>
    </row>
    <row r="10" spans="1:9" ht="18.75">
      <c r="A10" s="230" t="s">
        <v>413</v>
      </c>
      <c r="B10" s="737">
        <v>531000</v>
      </c>
      <c r="C10" s="232">
        <v>475000</v>
      </c>
      <c r="D10" s="232">
        <v>313000</v>
      </c>
      <c r="E10" s="800">
        <f t="shared" si="0"/>
        <v>788000</v>
      </c>
      <c r="F10" s="232">
        <v>462984</v>
      </c>
      <c r="G10" s="232">
        <v>300350</v>
      </c>
      <c r="H10" s="801">
        <f t="shared" si="1"/>
        <v>763334</v>
      </c>
      <c r="I10" s="802">
        <f t="shared" si="2"/>
        <v>24666</v>
      </c>
    </row>
    <row r="11" spans="1:9" ht="18.75">
      <c r="A11" s="230" t="s">
        <v>360</v>
      </c>
      <c r="B11" s="737">
        <v>532000</v>
      </c>
      <c r="C11" s="232">
        <v>2021000</v>
      </c>
      <c r="D11" s="232">
        <v>280000</v>
      </c>
      <c r="E11" s="800">
        <f t="shared" si="0"/>
        <v>2301000</v>
      </c>
      <c r="F11" s="232">
        <v>1993721.47</v>
      </c>
      <c r="G11" s="232">
        <v>271584</v>
      </c>
      <c r="H11" s="801">
        <f t="shared" si="1"/>
        <v>2265305.4699999997</v>
      </c>
      <c r="I11" s="802">
        <f t="shared" si="2"/>
        <v>35694.53000000026</v>
      </c>
    </row>
    <row r="12" spans="1:9" ht="18.75">
      <c r="A12" s="230" t="s">
        <v>362</v>
      </c>
      <c r="B12" s="737">
        <v>533000</v>
      </c>
      <c r="C12" s="232">
        <v>491000</v>
      </c>
      <c r="D12" s="232">
        <v>40000</v>
      </c>
      <c r="E12" s="800">
        <f t="shared" si="0"/>
        <v>531000</v>
      </c>
      <c r="F12" s="232">
        <v>488971.4</v>
      </c>
      <c r="G12" s="232">
        <v>39890</v>
      </c>
      <c r="H12" s="801">
        <f t="shared" si="1"/>
        <v>528861.4</v>
      </c>
      <c r="I12" s="802">
        <f t="shared" si="2"/>
        <v>2138.5999999999767</v>
      </c>
    </row>
    <row r="13" spans="1:9" ht="18.75">
      <c r="A13" s="244" t="s">
        <v>141</v>
      </c>
      <c r="B13" s="263">
        <v>534000</v>
      </c>
      <c r="C13" s="252">
        <v>206000</v>
      </c>
      <c r="D13" s="252">
        <v>0</v>
      </c>
      <c r="E13" s="803">
        <f t="shared" si="0"/>
        <v>206000</v>
      </c>
      <c r="F13" s="252">
        <v>185816.67</v>
      </c>
      <c r="G13" s="252">
        <v>0</v>
      </c>
      <c r="H13" s="804">
        <f t="shared" si="1"/>
        <v>185816.67</v>
      </c>
      <c r="I13" s="805">
        <f t="shared" si="2"/>
        <v>20183.329999999987</v>
      </c>
    </row>
    <row r="14" spans="1:9" ht="18.75">
      <c r="A14" s="244" t="s">
        <v>419</v>
      </c>
      <c r="B14" s="263">
        <v>550000</v>
      </c>
      <c r="C14" s="252">
        <v>686000</v>
      </c>
      <c r="D14" s="252">
        <v>0</v>
      </c>
      <c r="E14" s="803">
        <f>+C14+D14</f>
        <v>686000</v>
      </c>
      <c r="F14" s="252">
        <v>677958</v>
      </c>
      <c r="G14" s="252">
        <v>0</v>
      </c>
      <c r="H14" s="804">
        <f>+F14+G14</f>
        <v>677958</v>
      </c>
      <c r="I14" s="805">
        <f t="shared" si="2"/>
        <v>8042</v>
      </c>
    </row>
    <row r="15" spans="1:9" ht="19.5" thickBot="1">
      <c r="A15" s="230" t="s">
        <v>414</v>
      </c>
      <c r="B15" s="737">
        <v>541000</v>
      </c>
      <c r="C15" s="252">
        <v>448700</v>
      </c>
      <c r="D15" s="252">
        <v>0</v>
      </c>
      <c r="E15" s="803">
        <f t="shared" si="0"/>
        <v>448700</v>
      </c>
      <c r="F15" s="252">
        <v>443200</v>
      </c>
      <c r="G15" s="252">
        <v>0</v>
      </c>
      <c r="H15" s="804">
        <f t="shared" si="1"/>
        <v>443200</v>
      </c>
      <c r="I15" s="805">
        <f t="shared" si="2"/>
        <v>5500</v>
      </c>
    </row>
    <row r="16" spans="1:9" ht="19.5" thickBot="1">
      <c r="A16" s="806" t="s">
        <v>308</v>
      </c>
      <c r="B16" s="806"/>
      <c r="C16" s="807">
        <f aca="true" t="shared" si="3" ref="C16:I16">SUM(C9:C15)</f>
        <v>5892700</v>
      </c>
      <c r="D16" s="807">
        <f t="shared" si="3"/>
        <v>1599000</v>
      </c>
      <c r="E16" s="808">
        <f t="shared" si="3"/>
        <v>7491700</v>
      </c>
      <c r="F16" s="807">
        <f t="shared" si="3"/>
        <v>5801758.54</v>
      </c>
      <c r="G16" s="807">
        <f t="shared" si="3"/>
        <v>1566934</v>
      </c>
      <c r="H16" s="809">
        <f t="shared" si="3"/>
        <v>7368692.54</v>
      </c>
      <c r="I16" s="810">
        <f t="shared" si="3"/>
        <v>123007.46000000022</v>
      </c>
    </row>
    <row r="17" spans="1:9" ht="18.75">
      <c r="A17" s="811" t="s">
        <v>304</v>
      </c>
      <c r="B17" s="812"/>
      <c r="C17" s="813"/>
      <c r="D17" s="813"/>
      <c r="E17" s="814"/>
      <c r="F17" s="813"/>
      <c r="G17" s="813"/>
      <c r="H17" s="815"/>
      <c r="I17" s="816"/>
    </row>
    <row r="18" spans="1:9" ht="18.75">
      <c r="A18" s="230" t="s">
        <v>312</v>
      </c>
      <c r="B18" s="737">
        <v>522000</v>
      </c>
      <c r="C18" s="232">
        <v>1801000</v>
      </c>
      <c r="D18" s="232">
        <v>0</v>
      </c>
      <c r="E18" s="800">
        <f>+C18+D18</f>
        <v>1801000</v>
      </c>
      <c r="F18" s="232">
        <v>1668230</v>
      </c>
      <c r="G18" s="232">
        <v>0</v>
      </c>
      <c r="H18" s="801">
        <f>+F18+G18</f>
        <v>1668230</v>
      </c>
      <c r="I18" s="802">
        <f aca="true" t="shared" si="4" ref="I18:I25">+E18-H18</f>
        <v>132770</v>
      </c>
    </row>
    <row r="19" spans="1:9" ht="18.75">
      <c r="A19" s="230" t="s">
        <v>505</v>
      </c>
      <c r="B19" s="737">
        <v>522000</v>
      </c>
      <c r="C19" s="232">
        <v>540000</v>
      </c>
      <c r="D19" s="232">
        <v>250000</v>
      </c>
      <c r="E19" s="800">
        <f>SUM(C19:D19)</f>
        <v>790000</v>
      </c>
      <c r="F19" s="232">
        <v>0</v>
      </c>
      <c r="G19" s="232">
        <v>0</v>
      </c>
      <c r="H19" s="801">
        <f>SUM(F19:G19)</f>
        <v>0</v>
      </c>
      <c r="I19" s="802">
        <f t="shared" si="4"/>
        <v>790000</v>
      </c>
    </row>
    <row r="20" spans="1:9" ht="18.75">
      <c r="A20" s="230" t="s">
        <v>413</v>
      </c>
      <c r="B20" s="737">
        <v>531000</v>
      </c>
      <c r="C20" s="232">
        <v>0</v>
      </c>
      <c r="D20" s="232">
        <v>100000</v>
      </c>
      <c r="E20" s="800">
        <f>SUM(C20:D20)</f>
        <v>100000</v>
      </c>
      <c r="F20" s="232">
        <v>0</v>
      </c>
      <c r="G20" s="232">
        <v>0</v>
      </c>
      <c r="H20" s="801">
        <f>SUM(F20:G20)</f>
        <v>0</v>
      </c>
      <c r="I20" s="802">
        <f t="shared" si="4"/>
        <v>100000</v>
      </c>
    </row>
    <row r="21" spans="1:9" ht="18.75">
      <c r="A21" s="230" t="s">
        <v>360</v>
      </c>
      <c r="B21" s="737">
        <v>532000</v>
      </c>
      <c r="C21" s="232">
        <v>395000</v>
      </c>
      <c r="D21" s="232">
        <v>0</v>
      </c>
      <c r="E21" s="800">
        <f>+C21+D21</f>
        <v>395000</v>
      </c>
      <c r="F21" s="232">
        <v>134127</v>
      </c>
      <c r="G21" s="232">
        <v>0</v>
      </c>
      <c r="H21" s="801">
        <f aca="true" t="shared" si="5" ref="H21:H26">+F21+G21</f>
        <v>134127</v>
      </c>
      <c r="I21" s="802">
        <f t="shared" si="4"/>
        <v>260873</v>
      </c>
    </row>
    <row r="22" spans="1:9" ht="18.75">
      <c r="A22" s="230" t="s">
        <v>362</v>
      </c>
      <c r="B22" s="737">
        <v>533000</v>
      </c>
      <c r="C22" s="232">
        <v>240000</v>
      </c>
      <c r="D22" s="232">
        <v>60000</v>
      </c>
      <c r="E22" s="800">
        <f>+C22+D22</f>
        <v>300000</v>
      </c>
      <c r="F22" s="232">
        <v>210000</v>
      </c>
      <c r="G22" s="232">
        <v>59806</v>
      </c>
      <c r="H22" s="801">
        <f t="shared" si="5"/>
        <v>269806</v>
      </c>
      <c r="I22" s="802">
        <f t="shared" si="4"/>
        <v>30194</v>
      </c>
    </row>
    <row r="23" spans="1:9" ht="18.75">
      <c r="A23" s="244" t="s">
        <v>141</v>
      </c>
      <c r="B23" s="263">
        <v>534000</v>
      </c>
      <c r="C23" s="252">
        <v>4000</v>
      </c>
      <c r="D23" s="252">
        <v>0</v>
      </c>
      <c r="E23" s="803">
        <f>+C23+D23</f>
        <v>4000</v>
      </c>
      <c r="F23" s="252">
        <v>610</v>
      </c>
      <c r="G23" s="252">
        <v>0</v>
      </c>
      <c r="H23" s="804">
        <f t="shared" si="5"/>
        <v>610</v>
      </c>
      <c r="I23" s="805">
        <f t="shared" si="4"/>
        <v>3390</v>
      </c>
    </row>
    <row r="24" spans="1:9" ht="18.75">
      <c r="A24" s="230" t="s">
        <v>414</v>
      </c>
      <c r="B24" s="737">
        <v>541000</v>
      </c>
      <c r="C24" s="232">
        <v>44300</v>
      </c>
      <c r="D24" s="232">
        <v>0</v>
      </c>
      <c r="E24" s="800">
        <f>+C24+D24</f>
        <v>44300</v>
      </c>
      <c r="F24" s="232">
        <v>44300</v>
      </c>
      <c r="G24" s="232">
        <v>0</v>
      </c>
      <c r="H24" s="801">
        <f t="shared" si="5"/>
        <v>44300</v>
      </c>
      <c r="I24" s="802">
        <f t="shared" si="4"/>
        <v>0</v>
      </c>
    </row>
    <row r="25" spans="1:9" ht="19.5" thickBot="1">
      <c r="A25" s="244" t="s">
        <v>419</v>
      </c>
      <c r="B25" s="263">
        <v>550000</v>
      </c>
      <c r="C25" s="252">
        <v>20000</v>
      </c>
      <c r="D25" s="252">
        <v>0</v>
      </c>
      <c r="E25" s="803">
        <f>+C25+D25</f>
        <v>20000</v>
      </c>
      <c r="F25" s="252">
        <v>20000</v>
      </c>
      <c r="G25" s="252">
        <v>0</v>
      </c>
      <c r="H25" s="804">
        <f t="shared" si="5"/>
        <v>20000</v>
      </c>
      <c r="I25" s="805">
        <f t="shared" si="4"/>
        <v>0</v>
      </c>
    </row>
    <row r="26" spans="1:9" ht="19.5" thickBot="1">
      <c r="A26" s="817" t="s">
        <v>859</v>
      </c>
      <c r="B26" s="817"/>
      <c r="C26" s="818">
        <f>SUM(C18:C25)</f>
        <v>3044300</v>
      </c>
      <c r="D26" s="818">
        <f>SUM(D18:D25)</f>
        <v>410000</v>
      </c>
      <c r="E26" s="819">
        <f>SUM(E18:E25)</f>
        <v>3454300</v>
      </c>
      <c r="F26" s="818">
        <f>SUM(F18:F25)</f>
        <v>2077267</v>
      </c>
      <c r="G26" s="818">
        <f>SUM(G18:G25)</f>
        <v>59806</v>
      </c>
      <c r="H26" s="820">
        <f t="shared" si="5"/>
        <v>2137073</v>
      </c>
      <c r="I26" s="821">
        <f>SUM(I18:I25)</f>
        <v>1317227</v>
      </c>
    </row>
    <row r="27" spans="1:9" ht="19.5" thickBot="1">
      <c r="A27" s="817" t="s">
        <v>352</v>
      </c>
      <c r="B27" s="822"/>
      <c r="C27" s="818">
        <f aca="true" t="shared" si="6" ref="C27:I27">+C16+C26</f>
        <v>8937000</v>
      </c>
      <c r="D27" s="818">
        <f t="shared" si="6"/>
        <v>2009000</v>
      </c>
      <c r="E27" s="819">
        <f t="shared" si="6"/>
        <v>10946000</v>
      </c>
      <c r="F27" s="818">
        <f t="shared" si="6"/>
        <v>7879025.54</v>
      </c>
      <c r="G27" s="818">
        <f t="shared" si="6"/>
        <v>1626740</v>
      </c>
      <c r="H27" s="820">
        <f t="shared" si="6"/>
        <v>9505765.54</v>
      </c>
      <c r="I27" s="821">
        <f t="shared" si="6"/>
        <v>1440234.4600000002</v>
      </c>
    </row>
    <row r="28" spans="1:9" ht="18.75">
      <c r="A28" s="823"/>
      <c r="B28" s="243"/>
      <c r="C28" s="234"/>
      <c r="D28" s="234"/>
      <c r="E28" s="234"/>
      <c r="F28" s="234"/>
      <c r="G28" s="234"/>
      <c r="H28" s="824"/>
      <c r="I28" s="824"/>
    </row>
    <row r="29" spans="1:9" ht="18.75">
      <c r="A29" s="823"/>
      <c r="B29" s="243"/>
      <c r="C29" s="234"/>
      <c r="D29" s="234"/>
      <c r="E29" s="234"/>
      <c r="F29" s="234"/>
      <c r="G29" s="234"/>
      <c r="H29" s="824"/>
      <c r="I29" s="824"/>
    </row>
    <row r="30" spans="1:9" ht="18.75">
      <c r="A30" s="823"/>
      <c r="B30" s="243"/>
      <c r="C30" s="234"/>
      <c r="D30" s="234"/>
      <c r="E30" s="234"/>
      <c r="F30" s="234"/>
      <c r="G30" s="234"/>
      <c r="H30" s="824"/>
      <c r="I30" s="824"/>
    </row>
    <row r="31" spans="1:9" ht="18.75">
      <c r="A31" s="823"/>
      <c r="B31" s="243"/>
      <c r="C31" s="234"/>
      <c r="D31" s="234"/>
      <c r="E31" s="234"/>
      <c r="F31" s="234"/>
      <c r="G31" s="234"/>
      <c r="H31" s="824"/>
      <c r="I31" s="824"/>
    </row>
    <row r="32" spans="1:9" ht="18.75">
      <c r="A32" s="823"/>
      <c r="B32" s="243"/>
      <c r="C32" s="234"/>
      <c r="D32" s="234"/>
      <c r="E32" s="234"/>
      <c r="F32" s="234"/>
      <c r="G32" s="234"/>
      <c r="H32" s="824"/>
      <c r="I32" s="824"/>
    </row>
    <row r="33" spans="1:9" ht="18.75">
      <c r="A33" s="823"/>
      <c r="B33" s="243"/>
      <c r="C33" s="234"/>
      <c r="D33" s="234"/>
      <c r="E33" s="234"/>
      <c r="F33" s="234"/>
      <c r="G33" s="234"/>
      <c r="H33" s="824"/>
      <c r="I33" s="824"/>
    </row>
    <row r="34" spans="1:9" ht="18.75">
      <c r="A34" s="823"/>
      <c r="B34" s="243"/>
      <c r="C34" s="234"/>
      <c r="D34" s="234"/>
      <c r="E34" s="234"/>
      <c r="F34" s="234"/>
      <c r="G34" s="234"/>
      <c r="H34" s="824"/>
      <c r="I34" s="824"/>
    </row>
    <row r="35" spans="1:9" ht="18.75">
      <c r="A35" s="823"/>
      <c r="B35" s="243"/>
      <c r="C35" s="234"/>
      <c r="D35" s="234"/>
      <c r="E35" s="234"/>
      <c r="F35" s="234"/>
      <c r="G35" s="234"/>
      <c r="H35" s="824"/>
      <c r="I35" s="824"/>
    </row>
    <row r="36" spans="1:9" ht="18.75">
      <c r="A36" s="823"/>
      <c r="B36" s="243"/>
      <c r="C36" s="234"/>
      <c r="D36" s="234"/>
      <c r="E36" s="234"/>
      <c r="F36" s="234"/>
      <c r="G36" s="234"/>
      <c r="H36" s="824"/>
      <c r="I36" s="824"/>
    </row>
    <row r="37" spans="1:9" ht="18.75">
      <c r="A37" s="823"/>
      <c r="B37" s="243"/>
      <c r="C37" s="234"/>
      <c r="D37" s="234"/>
      <c r="E37" s="234"/>
      <c r="F37" s="234"/>
      <c r="G37" s="234"/>
      <c r="H37" s="824"/>
      <c r="I37" s="824"/>
    </row>
    <row r="38" spans="1:9" ht="18.75">
      <c r="A38" s="823"/>
      <c r="B38" s="243"/>
      <c r="C38" s="234"/>
      <c r="D38" s="234"/>
      <c r="E38" s="234"/>
      <c r="F38" s="234"/>
      <c r="G38" s="234"/>
      <c r="H38" s="824"/>
      <c r="I38" s="824"/>
    </row>
    <row r="39" spans="1:9" ht="18.75">
      <c r="A39" s="823"/>
      <c r="B39" s="243"/>
      <c r="C39" s="234"/>
      <c r="D39" s="234"/>
      <c r="E39" s="234"/>
      <c r="F39" s="234"/>
      <c r="G39" s="234"/>
      <c r="H39" s="824"/>
      <c r="I39" s="824"/>
    </row>
    <row r="40" spans="1:9" ht="18.75">
      <c r="A40" s="823"/>
      <c r="B40" s="243"/>
      <c r="C40" s="234"/>
      <c r="D40" s="234"/>
      <c r="E40" s="234"/>
      <c r="F40" s="234"/>
      <c r="G40" s="234"/>
      <c r="H40" s="824"/>
      <c r="I40" s="824"/>
    </row>
    <row r="41" spans="1:9" ht="18.75">
      <c r="A41" s="823"/>
      <c r="B41" s="243"/>
      <c r="C41" s="234"/>
      <c r="D41" s="234"/>
      <c r="E41" s="234"/>
      <c r="F41" s="234"/>
      <c r="G41" s="234"/>
      <c r="H41" s="824"/>
      <c r="I41" s="824"/>
    </row>
    <row r="42" spans="1:9" ht="18.75">
      <c r="A42" s="823"/>
      <c r="B42" s="243"/>
      <c r="C42" s="234"/>
      <c r="D42" s="234"/>
      <c r="E42" s="234"/>
      <c r="F42" s="234"/>
      <c r="G42" s="234"/>
      <c r="H42" s="824"/>
      <c r="I42" s="824"/>
    </row>
    <row r="43" spans="1:9" ht="18.75">
      <c r="A43" s="823"/>
      <c r="B43" s="243"/>
      <c r="C43" s="234"/>
      <c r="D43" s="234"/>
      <c r="E43" s="234"/>
      <c r="F43" s="234"/>
      <c r="G43" s="234"/>
      <c r="H43" s="824"/>
      <c r="I43" s="824"/>
    </row>
    <row r="44" spans="1:9" ht="19.5" thickBot="1">
      <c r="A44" s="825"/>
      <c r="B44" s="825"/>
      <c r="C44" s="826"/>
      <c r="D44" s="826"/>
      <c r="E44" s="826"/>
      <c r="F44" s="826"/>
      <c r="G44" s="826"/>
      <c r="H44" s="827"/>
      <c r="I44" s="828"/>
    </row>
    <row r="45" spans="1:9" ht="18.75">
      <c r="A45" s="829" t="s">
        <v>305</v>
      </c>
      <c r="B45" s="830"/>
      <c r="C45" s="831"/>
      <c r="D45" s="831"/>
      <c r="E45" s="831"/>
      <c r="F45" s="831"/>
      <c r="G45" s="831"/>
      <c r="H45" s="830"/>
      <c r="I45" s="832"/>
    </row>
    <row r="46" spans="1:9" ht="18.75">
      <c r="A46" s="833" t="s">
        <v>45</v>
      </c>
      <c r="B46" s="834">
        <v>7200</v>
      </c>
      <c r="C46" s="835">
        <v>24000</v>
      </c>
      <c r="D46" s="835">
        <v>0</v>
      </c>
      <c r="E46" s="835">
        <f>+C46+D46</f>
        <v>24000</v>
      </c>
      <c r="F46" s="835">
        <v>24000</v>
      </c>
      <c r="G46" s="835">
        <v>0</v>
      </c>
      <c r="H46" s="836">
        <f>SUM(F46:G46)</f>
        <v>24000</v>
      </c>
      <c r="I46" s="837">
        <f>+E46-H46</f>
        <v>0</v>
      </c>
    </row>
    <row r="47" spans="1:9" ht="18.75">
      <c r="A47" s="833" t="s">
        <v>456</v>
      </c>
      <c r="B47" s="834">
        <v>7400</v>
      </c>
      <c r="C47" s="835">
        <v>208731</v>
      </c>
      <c r="D47" s="835">
        <v>0</v>
      </c>
      <c r="E47" s="835">
        <f>+C47+D47</f>
        <v>208731</v>
      </c>
      <c r="F47" s="835">
        <v>184431</v>
      </c>
      <c r="G47" s="835">
        <v>0</v>
      </c>
      <c r="H47" s="836">
        <f>SUM(F47:G47)</f>
        <v>184431</v>
      </c>
      <c r="I47" s="837">
        <f>+E47-H47</f>
        <v>24300</v>
      </c>
    </row>
    <row r="48" spans="1:9" ht="19.5" thickBot="1">
      <c r="A48" s="838"/>
      <c r="B48" s="839"/>
      <c r="C48" s="840"/>
      <c r="D48" s="840"/>
      <c r="E48" s="840"/>
      <c r="F48" s="840"/>
      <c r="G48" s="840"/>
      <c r="H48" s="841"/>
      <c r="I48" s="842"/>
    </row>
    <row r="49" spans="1:9" ht="19.5" thickBot="1">
      <c r="A49" s="843" t="s">
        <v>860</v>
      </c>
      <c r="B49" s="844"/>
      <c r="C49" s="845">
        <f aca="true" t="shared" si="7" ref="C49:I49">SUM(C46:C48)</f>
        <v>232731</v>
      </c>
      <c r="D49" s="845">
        <f t="shared" si="7"/>
        <v>0</v>
      </c>
      <c r="E49" s="845">
        <f t="shared" si="7"/>
        <v>232731</v>
      </c>
      <c r="F49" s="845">
        <f t="shared" si="7"/>
        <v>208431</v>
      </c>
      <c r="G49" s="845">
        <f t="shared" si="7"/>
        <v>0</v>
      </c>
      <c r="H49" s="846">
        <f t="shared" si="7"/>
        <v>208431</v>
      </c>
      <c r="I49" s="846">
        <f t="shared" si="7"/>
        <v>24300</v>
      </c>
    </row>
    <row r="50" spans="1:9" ht="19.5" thickBot="1">
      <c r="A50" s="847" t="s">
        <v>352</v>
      </c>
      <c r="B50" s="848"/>
      <c r="C50" s="849">
        <f aca="true" t="shared" si="8" ref="C50:I50">+C16+C26+C49</f>
        <v>9169731</v>
      </c>
      <c r="D50" s="849">
        <f t="shared" si="8"/>
        <v>2009000</v>
      </c>
      <c r="E50" s="849">
        <f t="shared" si="8"/>
        <v>11178731</v>
      </c>
      <c r="F50" s="849">
        <f t="shared" si="8"/>
        <v>8087456.54</v>
      </c>
      <c r="G50" s="849">
        <f t="shared" si="8"/>
        <v>1626740</v>
      </c>
      <c r="H50" s="850">
        <f t="shared" si="8"/>
        <v>9714196.54</v>
      </c>
      <c r="I50" s="850">
        <f t="shared" si="8"/>
        <v>1464534.4600000002</v>
      </c>
    </row>
    <row r="51" spans="1:7" ht="8.25" customHeight="1" thickBot="1" thickTop="1">
      <c r="A51" s="823"/>
      <c r="B51" s="243"/>
      <c r="C51" s="234"/>
      <c r="D51" s="234"/>
      <c r="E51" s="234"/>
      <c r="F51" s="234"/>
      <c r="G51" s="234"/>
    </row>
    <row r="52" spans="1:7" ht="18.75">
      <c r="A52" s="851" t="s">
        <v>245</v>
      </c>
      <c r="B52" s="851" t="s">
        <v>763</v>
      </c>
      <c r="C52" s="852" t="s">
        <v>43</v>
      </c>
      <c r="D52" s="852" t="s">
        <v>269</v>
      </c>
      <c r="E52" s="234"/>
      <c r="F52" s="234"/>
      <c r="G52" s="234"/>
    </row>
    <row r="53" spans="1:7" ht="19.5" thickBot="1">
      <c r="A53" s="853"/>
      <c r="B53" s="853" t="s">
        <v>768</v>
      </c>
      <c r="C53" s="854"/>
      <c r="D53" s="855"/>
      <c r="E53" s="234"/>
      <c r="F53" s="234"/>
      <c r="G53" s="234"/>
    </row>
    <row r="54" spans="1:7" ht="18.75">
      <c r="A54" s="830" t="s">
        <v>143</v>
      </c>
      <c r="B54" s="856" t="s">
        <v>446</v>
      </c>
      <c r="C54" s="831">
        <v>65000</v>
      </c>
      <c r="D54" s="831">
        <v>40667.63</v>
      </c>
      <c r="E54" s="234"/>
      <c r="F54" s="234"/>
      <c r="G54" s="234"/>
    </row>
    <row r="55" spans="1:7" ht="18.75">
      <c r="A55" s="833" t="s">
        <v>144</v>
      </c>
      <c r="B55" s="857" t="s">
        <v>445</v>
      </c>
      <c r="C55" s="835">
        <v>30000</v>
      </c>
      <c r="D55" s="835">
        <v>109548</v>
      </c>
      <c r="E55" s="234"/>
      <c r="F55" s="234"/>
      <c r="G55" s="234"/>
    </row>
    <row r="56" spans="1:7" ht="18.75">
      <c r="A56" s="833" t="s">
        <v>145</v>
      </c>
      <c r="B56" s="857" t="s">
        <v>447</v>
      </c>
      <c r="C56" s="835">
        <v>70000</v>
      </c>
      <c r="D56" s="835">
        <v>62903.13</v>
      </c>
      <c r="E56" s="234"/>
      <c r="F56" s="234"/>
      <c r="G56" s="234"/>
    </row>
    <row r="57" spans="1:7" ht="18.75">
      <c r="A57" s="833" t="s">
        <v>146</v>
      </c>
      <c r="B57" s="857" t="s">
        <v>449</v>
      </c>
      <c r="C57" s="835">
        <v>50000</v>
      </c>
      <c r="D57" s="835">
        <v>0</v>
      </c>
      <c r="E57" s="234"/>
      <c r="F57" s="234"/>
      <c r="G57" s="234"/>
    </row>
    <row r="58" spans="1:7" ht="18.75">
      <c r="A58" s="833" t="s">
        <v>862</v>
      </c>
      <c r="B58" s="857" t="s">
        <v>444</v>
      </c>
      <c r="C58" s="835">
        <v>8935000</v>
      </c>
      <c r="D58" s="835">
        <v>7119765.17</v>
      </c>
      <c r="E58" s="234"/>
      <c r="F58" s="234"/>
      <c r="G58" s="234"/>
    </row>
    <row r="59" spans="1:7" ht="19.5" thickBot="1">
      <c r="A59" s="838" t="s">
        <v>147</v>
      </c>
      <c r="B59" s="858" t="s">
        <v>448</v>
      </c>
      <c r="C59" s="840">
        <v>8032370</v>
      </c>
      <c r="D59" s="840">
        <v>11660189.65</v>
      </c>
      <c r="E59" s="234"/>
      <c r="F59" s="234"/>
      <c r="G59" s="234"/>
    </row>
    <row r="60" spans="1:7" ht="19.5" thickBot="1">
      <c r="A60" s="843" t="s">
        <v>863</v>
      </c>
      <c r="B60" s="859"/>
      <c r="C60" s="845">
        <f>SUM(C54:C59)</f>
        <v>17182370</v>
      </c>
      <c r="D60" s="845">
        <f>SUM(D54:D59)</f>
        <v>18993073.58</v>
      </c>
      <c r="E60" s="234"/>
      <c r="F60" s="234"/>
      <c r="G60" s="234"/>
    </row>
    <row r="61" spans="1:7" ht="19.5" thickBot="1">
      <c r="A61" s="844" t="s">
        <v>861</v>
      </c>
      <c r="B61" s="859">
        <v>3000</v>
      </c>
      <c r="C61" s="845">
        <v>232731</v>
      </c>
      <c r="D61" s="845">
        <v>232731</v>
      </c>
      <c r="E61" s="234"/>
      <c r="F61" s="234"/>
      <c r="G61" s="234"/>
    </row>
    <row r="62" spans="1:7" ht="19.5" thickBot="1">
      <c r="A62" s="860" t="s">
        <v>864</v>
      </c>
      <c r="B62" s="844"/>
      <c r="C62" s="846">
        <f>+C60+C61</f>
        <v>17415101</v>
      </c>
      <c r="D62" s="846">
        <f>+D60+D61</f>
        <v>19225804.58</v>
      </c>
      <c r="E62" s="243"/>
      <c r="F62" s="243"/>
      <c r="G62" s="243"/>
    </row>
    <row r="63" spans="1:7" ht="18.75">
      <c r="A63" s="243"/>
      <c r="B63" s="243"/>
      <c r="C63" s="243"/>
      <c r="D63" s="243"/>
      <c r="E63" s="243"/>
      <c r="F63" s="243"/>
      <c r="G63" s="243"/>
    </row>
    <row r="64" spans="1:7" ht="18.75">
      <c r="A64" s="243"/>
      <c r="B64" s="243"/>
      <c r="C64" s="243"/>
      <c r="D64" s="243"/>
      <c r="E64" s="243"/>
      <c r="F64" s="243"/>
      <c r="G64" s="243"/>
    </row>
    <row r="65" spans="1:7" ht="18.75">
      <c r="A65" s="243"/>
      <c r="B65" s="243"/>
      <c r="C65" s="243"/>
      <c r="D65" s="243"/>
      <c r="E65" s="243"/>
      <c r="F65" s="243"/>
      <c r="G65" s="243"/>
    </row>
  </sheetData>
  <sheetProtection/>
  <printOptions/>
  <pageMargins left="0.51" right="0.32" top="0.74" bottom="0.44" header="0.5" footer="0.3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SheetLayoutView="100" zoomScalePageLayoutView="0" workbookViewId="0" topLeftCell="A4">
      <selection activeCell="A16" sqref="A16"/>
    </sheetView>
  </sheetViews>
  <sheetFormatPr defaultColWidth="9.140625" defaultRowHeight="21.75"/>
  <cols>
    <col min="1" max="1" width="44.421875" style="43" customWidth="1"/>
    <col min="2" max="2" width="16.421875" style="43" customWidth="1"/>
    <col min="3" max="3" width="23.00390625" style="43" customWidth="1"/>
    <col min="4" max="4" width="21.00390625" style="43" customWidth="1"/>
    <col min="5" max="5" width="20.7109375" style="43" customWidth="1"/>
    <col min="6" max="6" width="12.28125" style="43" customWidth="1"/>
    <col min="7" max="16384" width="9.140625" style="43" customWidth="1"/>
  </cols>
  <sheetData>
    <row r="1" ht="21">
      <c r="A1" s="43" t="s">
        <v>9</v>
      </c>
    </row>
    <row r="2" ht="21">
      <c r="A2" s="43" t="s">
        <v>10</v>
      </c>
    </row>
    <row r="3" spans="1:5" ht="21">
      <c r="A3" s="316" t="s">
        <v>11</v>
      </c>
      <c r="B3" s="316"/>
      <c r="C3" s="316"/>
      <c r="D3" s="316"/>
      <c r="E3" s="316"/>
    </row>
    <row r="4" spans="1:5" ht="21.75" thickBot="1">
      <c r="A4" s="316"/>
      <c r="B4" s="316"/>
      <c r="C4" s="316"/>
      <c r="D4" s="316"/>
      <c r="E4" s="316"/>
    </row>
    <row r="5" spans="1:7" ht="21">
      <c r="A5" s="269" t="s">
        <v>330</v>
      </c>
      <c r="B5" s="269" t="s">
        <v>763</v>
      </c>
      <c r="C5" s="311" t="s">
        <v>43</v>
      </c>
      <c r="D5" s="374" t="s">
        <v>450</v>
      </c>
      <c r="E5" s="314"/>
      <c r="F5" s="317"/>
      <c r="G5" s="317"/>
    </row>
    <row r="6" spans="1:7" ht="21">
      <c r="A6" s="184"/>
      <c r="B6" s="184" t="s">
        <v>768</v>
      </c>
      <c r="C6" s="184" t="s">
        <v>174</v>
      </c>
      <c r="D6" s="861" t="s">
        <v>174</v>
      </c>
      <c r="E6" s="315" t="s">
        <v>358</v>
      </c>
      <c r="F6" s="317"/>
      <c r="G6" s="317"/>
    </row>
    <row r="7" spans="1:7" ht="21">
      <c r="A7" s="184" t="s">
        <v>766</v>
      </c>
      <c r="B7" s="184"/>
      <c r="C7" s="184" t="s">
        <v>323</v>
      </c>
      <c r="D7" s="184" t="s">
        <v>323</v>
      </c>
      <c r="E7" s="315" t="s">
        <v>235</v>
      </c>
      <c r="F7" s="317"/>
      <c r="G7" s="317"/>
    </row>
    <row r="8" spans="1:5" ht="21.75" thickBot="1">
      <c r="A8" s="306"/>
      <c r="B8" s="306"/>
      <c r="C8" s="363" t="s">
        <v>175</v>
      </c>
      <c r="D8" s="363" t="s">
        <v>175</v>
      </c>
      <c r="E8" s="395"/>
    </row>
    <row r="9" spans="1:5" ht="21">
      <c r="A9" s="595" t="s">
        <v>303</v>
      </c>
      <c r="B9" s="343"/>
      <c r="C9" s="344"/>
      <c r="D9" s="344"/>
      <c r="E9" s="396"/>
    </row>
    <row r="10" spans="1:5" ht="21">
      <c r="A10" s="320" t="s">
        <v>417</v>
      </c>
      <c r="B10" s="345">
        <v>532000</v>
      </c>
      <c r="C10" s="274">
        <v>175000</v>
      </c>
      <c r="D10" s="274">
        <v>114700</v>
      </c>
      <c r="E10" s="382">
        <f>+C10-D10</f>
        <v>60300</v>
      </c>
    </row>
    <row r="11" spans="1:5" ht="21">
      <c r="A11" s="320"/>
      <c r="B11" s="345"/>
      <c r="C11" s="274"/>
      <c r="D11" s="274"/>
      <c r="E11" s="382"/>
    </row>
    <row r="12" spans="1:5" ht="21.75" thickBot="1">
      <c r="A12" s="346"/>
      <c r="B12" s="310"/>
      <c r="C12" s="347"/>
      <c r="D12" s="347"/>
      <c r="E12" s="383"/>
    </row>
    <row r="13" spans="1:5" ht="21.75" thickBot="1">
      <c r="A13" s="83" t="s">
        <v>57</v>
      </c>
      <c r="B13" s="83"/>
      <c r="C13" s="277">
        <f>SUM(C10:C12)</f>
        <v>175000</v>
      </c>
      <c r="D13" s="277">
        <f>SUM(D10:D12)</f>
        <v>114700</v>
      </c>
      <c r="E13" s="384">
        <f>SUM(E10:E12)</f>
        <v>60300</v>
      </c>
    </row>
    <row r="14" spans="1:5" ht="21">
      <c r="A14" s="303"/>
      <c r="B14" s="303"/>
      <c r="C14" s="279"/>
      <c r="D14" s="279"/>
      <c r="E14" s="279"/>
    </row>
    <row r="15" spans="1:5" ht="21">
      <c r="A15" s="303"/>
      <c r="B15" s="303"/>
      <c r="C15" s="279"/>
      <c r="D15" s="279"/>
      <c r="E15" s="279"/>
    </row>
    <row r="16" spans="1:5" ht="21">
      <c r="A16" s="303"/>
      <c r="B16" s="303"/>
      <c r="C16" s="279"/>
      <c r="D16" s="279"/>
      <c r="E16" s="279"/>
    </row>
    <row r="17" spans="1:5" ht="21">
      <c r="A17" s="303"/>
      <c r="B17" s="303"/>
      <c r="C17" s="279"/>
      <c r="D17" s="279"/>
      <c r="E17" s="279"/>
    </row>
    <row r="18" spans="1:5" ht="21">
      <c r="A18" s="303"/>
      <c r="B18" s="303"/>
      <c r="C18" s="279"/>
      <c r="D18" s="279"/>
      <c r="E18" s="279"/>
    </row>
    <row r="19" spans="1:5" ht="21">
      <c r="A19" s="303"/>
      <c r="B19" s="303"/>
      <c r="C19" s="279"/>
      <c r="D19" s="279"/>
      <c r="E19" s="279"/>
    </row>
    <row r="20" spans="1:5" ht="21">
      <c r="A20" s="303"/>
      <c r="B20" s="303"/>
      <c r="C20" s="279"/>
      <c r="D20" s="279"/>
      <c r="E20" s="279"/>
    </row>
    <row r="21" spans="1:5" ht="21">
      <c r="A21" s="303"/>
      <c r="B21" s="303"/>
      <c r="C21" s="279"/>
      <c r="D21" s="279"/>
      <c r="E21" s="279"/>
    </row>
    <row r="22" spans="1:5" ht="21">
      <c r="A22" s="303"/>
      <c r="B22" s="303"/>
      <c r="C22" s="279"/>
      <c r="D22" s="279"/>
      <c r="E22" s="279"/>
    </row>
    <row r="23" spans="1:5" s="42" customFormat="1" ht="21">
      <c r="A23" s="308"/>
      <c r="C23" s="279"/>
      <c r="D23" s="279"/>
      <c r="E23" s="279"/>
    </row>
    <row r="24" spans="1:5" s="42" customFormat="1" ht="21">
      <c r="A24" s="308"/>
      <c r="C24" s="279"/>
      <c r="D24" s="279"/>
      <c r="E24" s="279"/>
    </row>
    <row r="25" spans="1:5" s="42" customFormat="1" ht="21">
      <c r="A25" s="308"/>
      <c r="C25" s="279"/>
      <c r="D25" s="279"/>
      <c r="E25" s="279"/>
    </row>
    <row r="26" spans="1:5" s="42" customFormat="1" ht="21">
      <c r="A26" s="308"/>
      <c r="C26" s="279"/>
      <c r="D26" s="279"/>
      <c r="E26" s="279"/>
    </row>
    <row r="27" spans="1:5" ht="21">
      <c r="A27" s="308"/>
      <c r="B27" s="42"/>
      <c r="C27" s="279"/>
      <c r="D27" s="279"/>
      <c r="E27" s="279"/>
    </row>
    <row r="28" spans="1:5" ht="21" customHeight="1" thickBot="1">
      <c r="A28" s="308"/>
      <c r="B28" s="42"/>
      <c r="C28" s="279"/>
      <c r="D28" s="279"/>
      <c r="E28" s="279"/>
    </row>
    <row r="29" spans="1:10" ht="21">
      <c r="A29" s="269" t="s">
        <v>245</v>
      </c>
      <c r="B29" s="269" t="s">
        <v>763</v>
      </c>
      <c r="C29" s="270"/>
      <c r="D29" s="270"/>
      <c r="E29" s="270"/>
      <c r="F29" s="279"/>
      <c r="G29" s="42"/>
      <c r="H29" s="42"/>
      <c r="I29" s="42"/>
      <c r="J29" s="42"/>
    </row>
    <row r="30" spans="1:10" ht="21.75" thickBot="1">
      <c r="A30" s="306"/>
      <c r="B30" s="306" t="s">
        <v>768</v>
      </c>
      <c r="C30" s="272"/>
      <c r="D30" s="272"/>
      <c r="E30" s="272"/>
      <c r="F30" s="279"/>
      <c r="G30" s="42"/>
      <c r="H30" s="42"/>
      <c r="I30" s="42"/>
      <c r="J30" s="42"/>
    </row>
    <row r="31" spans="1:10" ht="21">
      <c r="A31" s="318" t="s">
        <v>143</v>
      </c>
      <c r="B31" s="319" t="s">
        <v>446</v>
      </c>
      <c r="C31" s="273"/>
      <c r="D31" s="273"/>
      <c r="E31" s="273"/>
      <c r="F31" s="279"/>
      <c r="G31" s="42"/>
      <c r="H31" s="42"/>
      <c r="I31" s="42"/>
      <c r="J31" s="42"/>
    </row>
    <row r="32" spans="1:10" ht="21">
      <c r="A32" s="320" t="s">
        <v>144</v>
      </c>
      <c r="B32" s="321" t="s">
        <v>445</v>
      </c>
      <c r="C32" s="274"/>
      <c r="D32" s="274"/>
      <c r="E32" s="274"/>
      <c r="F32" s="279"/>
      <c r="G32" s="42"/>
      <c r="H32" s="42"/>
      <c r="I32" s="42"/>
      <c r="J32" s="42"/>
    </row>
    <row r="33" spans="1:10" ht="21">
      <c r="A33" s="320" t="s">
        <v>145</v>
      </c>
      <c r="B33" s="321" t="s">
        <v>447</v>
      </c>
      <c r="C33" s="274"/>
      <c r="D33" s="274"/>
      <c r="E33" s="274"/>
      <c r="F33" s="279"/>
      <c r="G33" s="42"/>
      <c r="H33" s="42"/>
      <c r="I33" s="42"/>
      <c r="J33" s="42"/>
    </row>
    <row r="34" spans="1:10" ht="21">
      <c r="A34" s="320" t="s">
        <v>146</v>
      </c>
      <c r="B34" s="321" t="s">
        <v>449</v>
      </c>
      <c r="C34" s="274"/>
      <c r="D34" s="274"/>
      <c r="E34" s="274"/>
      <c r="F34" s="279"/>
      <c r="G34" s="42"/>
      <c r="H34" s="42"/>
      <c r="I34" s="42"/>
      <c r="J34" s="42"/>
    </row>
    <row r="35" spans="1:10" ht="21">
      <c r="A35" s="320" t="s">
        <v>862</v>
      </c>
      <c r="B35" s="321" t="s">
        <v>444</v>
      </c>
      <c r="C35" s="274"/>
      <c r="D35" s="274"/>
      <c r="E35" s="274"/>
      <c r="F35" s="279"/>
      <c r="G35" s="42"/>
      <c r="H35" s="42"/>
      <c r="I35" s="42"/>
      <c r="J35" s="42"/>
    </row>
    <row r="36" spans="1:10" ht="21.75" thickBot="1">
      <c r="A36" s="275" t="s">
        <v>147</v>
      </c>
      <c r="B36" s="322" t="s">
        <v>448</v>
      </c>
      <c r="C36" s="276"/>
      <c r="D36" s="276"/>
      <c r="E36" s="276"/>
      <c r="F36" s="279"/>
      <c r="G36" s="42"/>
      <c r="H36" s="42"/>
      <c r="I36" s="42"/>
      <c r="J36" s="42"/>
    </row>
    <row r="37" spans="1:10" ht="21.75" thickBot="1">
      <c r="A37" s="83" t="s">
        <v>863</v>
      </c>
      <c r="B37" s="323"/>
      <c r="C37" s="277"/>
      <c r="D37" s="277"/>
      <c r="E37" s="277"/>
      <c r="F37" s="279"/>
      <c r="G37" s="42"/>
      <c r="H37" s="42"/>
      <c r="I37" s="42"/>
      <c r="J37" s="42"/>
    </row>
    <row r="38" spans="1:10" ht="21.75" thickBot="1">
      <c r="A38" s="278" t="s">
        <v>861</v>
      </c>
      <c r="B38" s="323">
        <v>3000</v>
      </c>
      <c r="C38" s="277"/>
      <c r="D38" s="277"/>
      <c r="E38" s="277"/>
      <c r="F38" s="279"/>
      <c r="G38" s="42"/>
      <c r="H38" s="42"/>
      <c r="I38" s="42"/>
      <c r="J38" s="42"/>
    </row>
    <row r="39" spans="1:10" ht="21.75" thickBot="1">
      <c r="A39" s="302" t="s">
        <v>864</v>
      </c>
      <c r="B39" s="278"/>
      <c r="C39" s="307"/>
      <c r="D39" s="307"/>
      <c r="E39" s="307"/>
      <c r="F39" s="42"/>
      <c r="G39" s="42"/>
      <c r="H39" s="42"/>
      <c r="I39" s="42"/>
      <c r="J39" s="42"/>
    </row>
  </sheetData>
  <sheetProtection/>
  <printOptions/>
  <pageMargins left="1.06" right="0.85" top="1.13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SheetLayoutView="100" workbookViewId="0" topLeftCell="A16">
      <selection activeCell="A27" sqref="A27"/>
    </sheetView>
  </sheetViews>
  <sheetFormatPr defaultColWidth="9.140625" defaultRowHeight="21.75"/>
  <cols>
    <col min="1" max="1" width="52.00390625" style="443" customWidth="1"/>
    <col min="2" max="2" width="13.57421875" style="443" customWidth="1"/>
    <col min="3" max="3" width="13.8515625" style="443" customWidth="1"/>
    <col min="4" max="4" width="15.140625" style="443" customWidth="1"/>
    <col min="5" max="6" width="13.00390625" style="442" customWidth="1"/>
    <col min="7" max="7" width="18.57421875" style="442" customWidth="1"/>
    <col min="8" max="14" width="9.140625" style="442" customWidth="1"/>
    <col min="15" max="16384" width="9.140625" style="443" customWidth="1"/>
  </cols>
  <sheetData>
    <row r="1" spans="1:14" s="494" customFormat="1" ht="21.75">
      <c r="A1" s="491" t="s">
        <v>223</v>
      </c>
      <c r="B1" s="492"/>
      <c r="C1" s="493"/>
      <c r="D1" s="493"/>
      <c r="E1" s="493"/>
      <c r="F1" s="493"/>
      <c r="G1" s="493"/>
      <c r="H1" s="774"/>
      <c r="I1" s="774"/>
      <c r="J1" s="774"/>
      <c r="K1" s="774"/>
      <c r="L1" s="774"/>
      <c r="M1" s="774"/>
      <c r="N1" s="774"/>
    </row>
    <row r="2" spans="1:14" s="494" customFormat="1" ht="21.75">
      <c r="A2" s="491" t="s">
        <v>222</v>
      </c>
      <c r="B2" s="492"/>
      <c r="C2" s="493"/>
      <c r="D2" s="493"/>
      <c r="E2" s="493"/>
      <c r="F2" s="493"/>
      <c r="G2" s="493"/>
      <c r="H2" s="774"/>
      <c r="I2" s="774"/>
      <c r="J2" s="774"/>
      <c r="K2" s="774"/>
      <c r="L2" s="774"/>
      <c r="M2" s="774"/>
      <c r="N2" s="774"/>
    </row>
    <row r="3" spans="1:14" s="494" customFormat="1" ht="22.5" thickBot="1">
      <c r="A3" s="495"/>
      <c r="B3" s="496"/>
      <c r="C3" s="497"/>
      <c r="D3" s="497"/>
      <c r="E3" s="493"/>
      <c r="F3" s="493"/>
      <c r="G3" s="493"/>
      <c r="H3" s="774"/>
      <c r="I3" s="774"/>
      <c r="J3" s="774"/>
      <c r="K3" s="774"/>
      <c r="L3" s="774"/>
      <c r="M3" s="774"/>
      <c r="N3" s="774"/>
    </row>
    <row r="4" spans="1:14" s="494" customFormat="1" ht="21.75">
      <c r="A4" s="498" t="s">
        <v>766</v>
      </c>
      <c r="B4" s="498" t="s">
        <v>767</v>
      </c>
      <c r="C4" s="499" t="s">
        <v>17</v>
      </c>
      <c r="D4" s="499" t="s">
        <v>18</v>
      </c>
      <c r="E4" s="773"/>
      <c r="F4" s="774"/>
      <c r="G4" s="774"/>
      <c r="H4" s="774"/>
      <c r="I4" s="774"/>
      <c r="J4" s="774"/>
      <c r="K4" s="774"/>
      <c r="L4" s="774"/>
      <c r="M4" s="774"/>
      <c r="N4" s="774"/>
    </row>
    <row r="5" spans="1:14" s="494" customFormat="1" ht="22.5" thickBot="1">
      <c r="A5" s="500"/>
      <c r="B5" s="501"/>
      <c r="C5" s="465" t="s">
        <v>221</v>
      </c>
      <c r="D5" s="771" t="s">
        <v>20</v>
      </c>
      <c r="E5" s="773"/>
      <c r="F5" s="774"/>
      <c r="G5" s="774"/>
      <c r="H5" s="774"/>
      <c r="I5" s="774"/>
      <c r="J5" s="774"/>
      <c r="K5" s="774"/>
      <c r="L5" s="774"/>
      <c r="M5" s="774"/>
      <c r="N5" s="774"/>
    </row>
    <row r="6" spans="1:14" s="494" customFormat="1" ht="21.75">
      <c r="A6" s="504" t="s">
        <v>56</v>
      </c>
      <c r="B6" s="625"/>
      <c r="C6" s="625"/>
      <c r="D6" s="513"/>
      <c r="E6" s="773"/>
      <c r="F6" s="774"/>
      <c r="G6" s="774"/>
      <c r="H6" s="774"/>
      <c r="I6" s="774"/>
      <c r="J6" s="774"/>
      <c r="K6" s="774"/>
      <c r="L6" s="774"/>
      <c r="M6" s="774"/>
      <c r="N6" s="774"/>
    </row>
    <row r="7" spans="1:14" s="494" customFormat="1" ht="21.75">
      <c r="A7" s="467" t="s">
        <v>333</v>
      </c>
      <c r="B7" s="468">
        <v>565000</v>
      </c>
      <c r="C7" s="468">
        <v>565000</v>
      </c>
      <c r="D7" s="468">
        <v>0</v>
      </c>
      <c r="E7" s="773"/>
      <c r="F7" s="774"/>
      <c r="G7" s="774"/>
      <c r="H7" s="774"/>
      <c r="I7" s="774"/>
      <c r="J7" s="774"/>
      <c r="K7" s="774"/>
      <c r="L7" s="774"/>
      <c r="M7" s="774"/>
      <c r="N7" s="774"/>
    </row>
    <row r="8" spans="1:14" s="494" customFormat="1" ht="21.75">
      <c r="A8" s="467" t="s">
        <v>334</v>
      </c>
      <c r="B8" s="468">
        <v>364000</v>
      </c>
      <c r="C8" s="468">
        <v>364000</v>
      </c>
      <c r="D8" s="468">
        <v>0</v>
      </c>
      <c r="E8" s="773"/>
      <c r="F8" s="774"/>
      <c r="G8" s="774"/>
      <c r="H8" s="774"/>
      <c r="I8" s="774"/>
      <c r="J8" s="774"/>
      <c r="K8" s="774"/>
      <c r="L8" s="774"/>
      <c r="M8" s="774"/>
      <c r="N8" s="774"/>
    </row>
    <row r="9" spans="1:14" s="494" customFormat="1" ht="21.75">
      <c r="A9" s="467" t="s">
        <v>335</v>
      </c>
      <c r="B9" s="468">
        <v>300000</v>
      </c>
      <c r="C9" s="468">
        <v>300000</v>
      </c>
      <c r="D9" s="468">
        <v>0</v>
      </c>
      <c r="E9" s="773"/>
      <c r="F9" s="774"/>
      <c r="G9" s="774"/>
      <c r="H9" s="774"/>
      <c r="I9" s="774"/>
      <c r="J9" s="774"/>
      <c r="K9" s="774"/>
      <c r="L9" s="774"/>
      <c r="M9" s="774"/>
      <c r="N9" s="774"/>
    </row>
    <row r="10" spans="1:14" s="494" customFormat="1" ht="21.75">
      <c r="A10" s="467" t="s">
        <v>336</v>
      </c>
      <c r="B10" s="468">
        <v>322000</v>
      </c>
      <c r="C10" s="468">
        <v>322000</v>
      </c>
      <c r="D10" s="468">
        <v>0</v>
      </c>
      <c r="E10" s="773"/>
      <c r="F10" s="774"/>
      <c r="G10" s="774"/>
      <c r="H10" s="774"/>
      <c r="I10" s="774"/>
      <c r="J10" s="774"/>
      <c r="K10" s="774"/>
      <c r="L10" s="774"/>
      <c r="M10" s="774"/>
      <c r="N10" s="774"/>
    </row>
    <row r="11" spans="1:14" s="494" customFormat="1" ht="21.75">
      <c r="A11" s="467" t="s">
        <v>337</v>
      </c>
      <c r="B11" s="468">
        <v>312000</v>
      </c>
      <c r="C11" s="468">
        <v>312000</v>
      </c>
      <c r="D11" s="468">
        <v>0</v>
      </c>
      <c r="E11" s="773"/>
      <c r="F11" s="774"/>
      <c r="G11" s="774"/>
      <c r="H11" s="774"/>
      <c r="I11" s="774"/>
      <c r="J11" s="774"/>
      <c r="K11" s="774"/>
      <c r="L11" s="774"/>
      <c r="M11" s="774"/>
      <c r="N11" s="774"/>
    </row>
    <row r="12" spans="1:14" s="494" customFormat="1" ht="21.75">
      <c r="A12" s="467" t="s">
        <v>338</v>
      </c>
      <c r="B12" s="468">
        <v>67000</v>
      </c>
      <c r="C12" s="468">
        <v>67000</v>
      </c>
      <c r="D12" s="468">
        <v>0</v>
      </c>
      <c r="E12" s="773"/>
      <c r="F12" s="774"/>
      <c r="G12" s="774"/>
      <c r="H12" s="774"/>
      <c r="I12" s="774"/>
      <c r="J12" s="774"/>
      <c r="K12" s="774"/>
      <c r="L12" s="774"/>
      <c r="M12" s="774"/>
      <c r="N12" s="774"/>
    </row>
    <row r="13" spans="1:14" s="494" customFormat="1" ht="21.75">
      <c r="A13" s="467"/>
      <c r="B13" s="468"/>
      <c r="C13" s="468"/>
      <c r="D13" s="468"/>
      <c r="E13" s="773"/>
      <c r="F13" s="774"/>
      <c r="G13" s="774"/>
      <c r="H13" s="774"/>
      <c r="I13" s="774"/>
      <c r="J13" s="774"/>
      <c r="K13" s="774"/>
      <c r="L13" s="774"/>
      <c r="M13" s="774"/>
      <c r="N13" s="774"/>
    </row>
    <row r="14" spans="1:14" s="494" customFormat="1" ht="22.5" thickBot="1">
      <c r="A14" s="530"/>
      <c r="B14" s="529"/>
      <c r="C14" s="529"/>
      <c r="D14" s="529"/>
      <c r="E14" s="773"/>
      <c r="F14" s="774"/>
      <c r="G14" s="774"/>
      <c r="H14" s="774"/>
      <c r="I14" s="774"/>
      <c r="J14" s="774"/>
      <c r="K14" s="774"/>
      <c r="L14" s="774"/>
      <c r="M14" s="774"/>
      <c r="N14" s="774"/>
    </row>
    <row r="15" spans="1:14" s="494" customFormat="1" ht="22.5" thickBot="1">
      <c r="A15" s="502" t="s">
        <v>57</v>
      </c>
      <c r="B15" s="503">
        <f>SUM(B6:B14)</f>
        <v>1930000</v>
      </c>
      <c r="C15" s="503">
        <f>SUM(C6:C14)</f>
        <v>1930000</v>
      </c>
      <c r="D15" s="503">
        <f>SUM(D6:D14)</f>
        <v>0</v>
      </c>
      <c r="E15" s="773"/>
      <c r="F15" s="774"/>
      <c r="G15" s="774"/>
      <c r="H15" s="774"/>
      <c r="I15" s="774"/>
      <c r="J15" s="774"/>
      <c r="K15" s="774"/>
      <c r="L15" s="774"/>
      <c r="M15" s="774"/>
      <c r="N15" s="774"/>
    </row>
    <row r="16" spans="1:14" s="494" customFormat="1" ht="21.75">
      <c r="A16" s="492"/>
      <c r="B16" s="772"/>
      <c r="C16" s="772"/>
      <c r="D16" s="772"/>
      <c r="E16" s="772"/>
      <c r="F16" s="772"/>
      <c r="G16" s="772"/>
      <c r="H16" s="774"/>
      <c r="I16" s="774"/>
      <c r="J16" s="774"/>
      <c r="K16" s="774"/>
      <c r="L16" s="774"/>
      <c r="M16" s="774"/>
      <c r="N16" s="774"/>
    </row>
    <row r="19" spans="1:14" s="494" customFormat="1" ht="21.75">
      <c r="A19" s="491" t="s">
        <v>224</v>
      </c>
      <c r="B19" s="492"/>
      <c r="C19" s="493"/>
      <c r="D19" s="493"/>
      <c r="E19" s="493"/>
      <c r="F19" s="493"/>
      <c r="G19" s="493"/>
      <c r="H19" s="774"/>
      <c r="I19" s="774"/>
      <c r="J19" s="774"/>
      <c r="K19" s="774"/>
      <c r="L19" s="774"/>
      <c r="M19" s="774"/>
      <c r="N19" s="774"/>
    </row>
    <row r="20" spans="1:14" s="494" customFormat="1" ht="21.75">
      <c r="A20" s="491" t="s">
        <v>225</v>
      </c>
      <c r="B20" s="492"/>
      <c r="C20" s="493"/>
      <c r="D20" s="493"/>
      <c r="E20" s="493"/>
      <c r="F20" s="493"/>
      <c r="G20" s="493"/>
      <c r="H20" s="774"/>
      <c r="I20" s="774"/>
      <c r="J20" s="774"/>
      <c r="K20" s="774"/>
      <c r="L20" s="774"/>
      <c r="M20" s="774"/>
      <c r="N20" s="774"/>
    </row>
    <row r="21" spans="1:14" s="494" customFormat="1" ht="22.5" thickBot="1">
      <c r="A21" s="495"/>
      <c r="B21" s="496"/>
      <c r="C21" s="497"/>
      <c r="D21" s="497"/>
      <c r="E21" s="493"/>
      <c r="F21" s="493"/>
      <c r="G21" s="493"/>
      <c r="H21" s="774"/>
      <c r="I21" s="774"/>
      <c r="J21" s="774"/>
      <c r="K21" s="774"/>
      <c r="L21" s="774"/>
      <c r="M21" s="774"/>
      <c r="N21" s="774"/>
    </row>
    <row r="22" spans="1:14" s="494" customFormat="1" ht="21.75">
      <c r="A22" s="498" t="s">
        <v>766</v>
      </c>
      <c r="B22" s="498" t="s">
        <v>767</v>
      </c>
      <c r="C22" s="499" t="s">
        <v>17</v>
      </c>
      <c r="D22" s="499" t="s">
        <v>18</v>
      </c>
      <c r="E22" s="775"/>
      <c r="F22" s="493"/>
      <c r="G22" s="493"/>
      <c r="H22" s="774"/>
      <c r="I22" s="774"/>
      <c r="J22" s="774"/>
      <c r="K22" s="774"/>
      <c r="L22" s="774"/>
      <c r="M22" s="774"/>
      <c r="N22" s="774"/>
    </row>
    <row r="23" spans="1:14" s="494" customFormat="1" ht="22.5" thickBot="1">
      <c r="A23" s="500"/>
      <c r="B23" s="501"/>
      <c r="C23" s="465" t="s">
        <v>19</v>
      </c>
      <c r="D23" s="771" t="s">
        <v>535</v>
      </c>
      <c r="E23" s="776"/>
      <c r="F23" s="327"/>
      <c r="G23" s="777"/>
      <c r="H23" s="774"/>
      <c r="I23" s="774"/>
      <c r="J23" s="774"/>
      <c r="K23" s="774"/>
      <c r="L23" s="774"/>
      <c r="M23" s="774"/>
      <c r="N23" s="774"/>
    </row>
    <row r="24" spans="1:14" s="494" customFormat="1" ht="21.75">
      <c r="A24" s="504"/>
      <c r="B24" s="468"/>
      <c r="C24" s="505"/>
      <c r="D24" s="505"/>
      <c r="E24" s="491"/>
      <c r="F24" s="491"/>
      <c r="G24" s="491"/>
      <c r="H24" s="774"/>
      <c r="I24" s="774"/>
      <c r="J24" s="774"/>
      <c r="K24" s="774"/>
      <c r="L24" s="774"/>
      <c r="M24" s="774"/>
      <c r="N24" s="774"/>
    </row>
    <row r="25" spans="1:14" s="494" customFormat="1" ht="21.75">
      <c r="A25" s="550" t="s">
        <v>220</v>
      </c>
      <c r="B25" s="468">
        <v>410000</v>
      </c>
      <c r="C25" s="506">
        <v>0</v>
      </c>
      <c r="D25" s="468">
        <v>410000</v>
      </c>
      <c r="E25" s="491"/>
      <c r="F25" s="491"/>
      <c r="G25" s="491"/>
      <c r="H25" s="774"/>
      <c r="I25" s="774"/>
      <c r="J25" s="774"/>
      <c r="K25" s="774"/>
      <c r="L25" s="774"/>
      <c r="M25" s="774"/>
      <c r="N25" s="774"/>
    </row>
    <row r="26" spans="1:14" s="494" customFormat="1" ht="21.75">
      <c r="A26" s="467"/>
      <c r="B26" s="468"/>
      <c r="C26" s="468"/>
      <c r="D26" s="468"/>
      <c r="E26" s="279"/>
      <c r="F26" s="279"/>
      <c r="G26" s="279"/>
      <c r="H26" s="774"/>
      <c r="I26" s="774"/>
      <c r="J26" s="774"/>
      <c r="K26" s="774"/>
      <c r="L26" s="774"/>
      <c r="M26" s="774"/>
      <c r="N26" s="774"/>
    </row>
    <row r="27" spans="1:14" s="494" customFormat="1" ht="21.75">
      <c r="A27" s="467"/>
      <c r="B27" s="468"/>
      <c r="C27" s="468"/>
      <c r="D27" s="468"/>
      <c r="E27" s="279"/>
      <c r="F27" s="279"/>
      <c r="G27" s="279"/>
      <c r="H27" s="774"/>
      <c r="I27" s="774"/>
      <c r="J27" s="774"/>
      <c r="K27" s="774"/>
      <c r="L27" s="774"/>
      <c r="M27" s="774"/>
      <c r="N27" s="774"/>
    </row>
    <row r="28" spans="1:14" s="494" customFormat="1" ht="22.5" thickBot="1">
      <c r="A28" s="467"/>
      <c r="B28" s="468"/>
      <c r="C28" s="468"/>
      <c r="D28" s="468"/>
      <c r="E28" s="279"/>
      <c r="F28" s="279"/>
      <c r="G28" s="279"/>
      <c r="H28" s="774"/>
      <c r="I28" s="774"/>
      <c r="J28" s="774"/>
      <c r="K28" s="774"/>
      <c r="L28" s="774"/>
      <c r="M28" s="774"/>
      <c r="N28" s="774"/>
    </row>
    <row r="29" spans="1:14" s="494" customFormat="1" ht="22.5" thickBot="1">
      <c r="A29" s="502" t="s">
        <v>57</v>
      </c>
      <c r="B29" s="503">
        <f aca="true" t="shared" si="0" ref="B29:G29">SUM(B25:B28)</f>
        <v>410000</v>
      </c>
      <c r="C29" s="503">
        <f t="shared" si="0"/>
        <v>0</v>
      </c>
      <c r="D29" s="503">
        <f t="shared" si="0"/>
        <v>410000</v>
      </c>
      <c r="E29" s="772">
        <f t="shared" si="0"/>
        <v>0</v>
      </c>
      <c r="F29" s="772">
        <f t="shared" si="0"/>
        <v>0</v>
      </c>
      <c r="G29" s="772">
        <f t="shared" si="0"/>
        <v>0</v>
      </c>
      <c r="H29" s="774"/>
      <c r="I29" s="774"/>
      <c r="J29" s="774"/>
      <c r="K29" s="774"/>
      <c r="L29" s="774"/>
      <c r="M29" s="774"/>
      <c r="N29" s="774"/>
    </row>
  </sheetData>
  <printOptions/>
  <pageMargins left="1.01" right="0.3" top="1" bottom="1" header="0.5" footer="0.5"/>
  <pageSetup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43"/>
  <sheetViews>
    <sheetView zoomScaleSheetLayoutView="100" zoomScalePageLayoutView="0" workbookViewId="0" topLeftCell="A1">
      <selection activeCell="A8" sqref="A8"/>
    </sheetView>
  </sheetViews>
  <sheetFormatPr defaultColWidth="16.28125" defaultRowHeight="21.75"/>
  <cols>
    <col min="1" max="1" width="49.28125" style="43" customWidth="1"/>
    <col min="2" max="2" width="16.57421875" style="43" customWidth="1"/>
    <col min="3" max="3" width="26.421875" style="43" customWidth="1"/>
    <col min="4" max="4" width="22.140625" style="43" customWidth="1"/>
    <col min="5" max="5" width="20.140625" style="43" customWidth="1"/>
    <col min="6" max="16384" width="16.28125" style="43" customWidth="1"/>
  </cols>
  <sheetData>
    <row r="1" ht="21">
      <c r="A1" s="43" t="s">
        <v>12</v>
      </c>
    </row>
    <row r="2" ht="21">
      <c r="A2" s="43" t="s">
        <v>13</v>
      </c>
    </row>
    <row r="3" spans="1:4" ht="21">
      <c r="A3" s="316" t="s">
        <v>14</v>
      </c>
      <c r="B3" s="316"/>
      <c r="C3" s="316"/>
      <c r="D3" s="316"/>
    </row>
    <row r="4" spans="1:4" ht="21.75" thickBot="1">
      <c r="A4" s="316"/>
      <c r="B4" s="862"/>
      <c r="C4" s="316"/>
      <c r="D4" s="316"/>
    </row>
    <row r="5" spans="1:8" ht="21">
      <c r="A5" s="333" t="s">
        <v>329</v>
      </c>
      <c r="B5" s="333" t="s">
        <v>763</v>
      </c>
      <c r="C5" s="374" t="s">
        <v>43</v>
      </c>
      <c r="D5" s="374" t="s">
        <v>237</v>
      </c>
      <c r="E5" s="381" t="s">
        <v>358</v>
      </c>
      <c r="F5" s="317"/>
      <c r="G5" s="317"/>
      <c r="H5" s="317"/>
    </row>
    <row r="6" spans="1:8" ht="21.75">
      <c r="A6" s="334"/>
      <c r="B6" s="335" t="s">
        <v>768</v>
      </c>
      <c r="C6" s="335" t="s">
        <v>430</v>
      </c>
      <c r="D6" s="335" t="s">
        <v>430</v>
      </c>
      <c r="E6" s="390" t="s">
        <v>235</v>
      </c>
      <c r="F6" s="317"/>
      <c r="G6" s="317"/>
      <c r="H6" s="317"/>
    </row>
    <row r="7" spans="1:5" ht="21.75">
      <c r="A7" s="334" t="s">
        <v>766</v>
      </c>
      <c r="B7" s="335"/>
      <c r="C7" s="335" t="s">
        <v>431</v>
      </c>
      <c r="D7" s="335" t="s">
        <v>431</v>
      </c>
      <c r="E7" s="390"/>
    </row>
    <row r="8" spans="1:5" ht="21">
      <c r="A8" s="335"/>
      <c r="B8" s="335"/>
      <c r="C8" s="336" t="s">
        <v>432</v>
      </c>
      <c r="D8" s="336" t="s">
        <v>432</v>
      </c>
      <c r="E8" s="390"/>
    </row>
    <row r="9" spans="1:5" ht="21.75" thickBot="1">
      <c r="A9" s="310"/>
      <c r="B9" s="310"/>
      <c r="C9" s="310"/>
      <c r="D9" s="337"/>
      <c r="E9" s="391"/>
    </row>
    <row r="10" spans="1:5" ht="21">
      <c r="A10" s="331" t="s">
        <v>313</v>
      </c>
      <c r="B10" s="329"/>
      <c r="C10" s="330"/>
      <c r="D10" s="330"/>
      <c r="E10" s="392"/>
    </row>
    <row r="11" spans="1:5" ht="21">
      <c r="A11" s="267" t="s">
        <v>311</v>
      </c>
      <c r="B11" s="305">
        <v>522000</v>
      </c>
      <c r="C11" s="268">
        <v>114000</v>
      </c>
      <c r="D11" s="268">
        <v>112988</v>
      </c>
      <c r="E11" s="393">
        <f>+C11-D11</f>
        <v>1012</v>
      </c>
    </row>
    <row r="12" spans="1:5" ht="21">
      <c r="A12" s="267" t="s">
        <v>413</v>
      </c>
      <c r="B12" s="305">
        <v>531000</v>
      </c>
      <c r="C12" s="268">
        <v>260000</v>
      </c>
      <c r="D12" s="268">
        <v>180000</v>
      </c>
      <c r="E12" s="393">
        <f>+C12-D12</f>
        <v>80000</v>
      </c>
    </row>
    <row r="13" spans="1:5" ht="21">
      <c r="A13" s="267" t="s">
        <v>360</v>
      </c>
      <c r="B13" s="305">
        <v>532000</v>
      </c>
      <c r="C13" s="268">
        <v>150000</v>
      </c>
      <c r="D13" s="268">
        <v>88136</v>
      </c>
      <c r="E13" s="393">
        <f>+C13-D13</f>
        <v>61864</v>
      </c>
    </row>
    <row r="14" spans="1:5" ht="21.75" thickBot="1">
      <c r="A14" s="329"/>
      <c r="B14" s="328"/>
      <c r="C14" s="330"/>
      <c r="D14" s="330"/>
      <c r="E14" s="392"/>
    </row>
    <row r="15" spans="1:5" ht="21.75" thickBot="1">
      <c r="A15" s="332" t="s">
        <v>57</v>
      </c>
      <c r="B15" s="89"/>
      <c r="C15" s="76">
        <f>SUM(C11:C14)</f>
        <v>524000</v>
      </c>
      <c r="D15" s="76">
        <f>SUM(D11:D14)</f>
        <v>381124</v>
      </c>
      <c r="E15" s="371">
        <f>SUM(E11:E14)</f>
        <v>142876</v>
      </c>
    </row>
    <row r="16" spans="1:5" ht="21">
      <c r="A16" s="331" t="s">
        <v>304</v>
      </c>
      <c r="B16" s="329"/>
      <c r="C16" s="330"/>
      <c r="D16" s="330"/>
      <c r="E16" s="392"/>
    </row>
    <row r="17" spans="1:5" s="42" customFormat="1" ht="21">
      <c r="A17" s="267" t="s">
        <v>311</v>
      </c>
      <c r="B17" s="305">
        <v>522000</v>
      </c>
      <c r="C17" s="268">
        <v>163000</v>
      </c>
      <c r="D17" s="268">
        <v>0</v>
      </c>
      <c r="E17" s="393">
        <f>+C17-D17</f>
        <v>163000</v>
      </c>
    </row>
    <row r="18" spans="1:5" s="104" customFormat="1" ht="21">
      <c r="A18" s="267" t="s">
        <v>536</v>
      </c>
      <c r="B18" s="305">
        <v>532000</v>
      </c>
      <c r="C18" s="268">
        <v>568000</v>
      </c>
      <c r="D18" s="268">
        <v>234139</v>
      </c>
      <c r="E18" s="393">
        <f>+C18-D18</f>
        <v>333861</v>
      </c>
    </row>
    <row r="19" spans="1:5" ht="21">
      <c r="A19" s="267" t="s">
        <v>362</v>
      </c>
      <c r="B19" s="305">
        <v>533000</v>
      </c>
      <c r="C19" s="268">
        <v>4797000</v>
      </c>
      <c r="D19" s="268">
        <v>4533849.79</v>
      </c>
      <c r="E19" s="393">
        <f>+C19-D19</f>
        <v>263150.20999999996</v>
      </c>
    </row>
    <row r="20" spans="1:5" ht="21.75" thickBot="1">
      <c r="A20" s="329"/>
      <c r="B20" s="328"/>
      <c r="C20" s="330"/>
      <c r="D20" s="330"/>
      <c r="E20" s="392"/>
    </row>
    <row r="21" spans="1:5" ht="21.75" thickBot="1">
      <c r="A21" s="332" t="s">
        <v>57</v>
      </c>
      <c r="B21" s="89"/>
      <c r="C21" s="76">
        <f>SUM(C17:C20)</f>
        <v>5528000</v>
      </c>
      <c r="D21" s="76">
        <f>SUM(D17:D20)</f>
        <v>4767988.79</v>
      </c>
      <c r="E21" s="371">
        <f>SUM(E17:E20)</f>
        <v>760011.21</v>
      </c>
    </row>
    <row r="22" spans="1:5" ht="21.75" thickBot="1">
      <c r="A22" s="338"/>
      <c r="B22" s="339"/>
      <c r="C22" s="340">
        <f>+C15+C21</f>
        <v>6052000</v>
      </c>
      <c r="D22" s="340">
        <f>+D15+D21</f>
        <v>5149112.79</v>
      </c>
      <c r="E22" s="394">
        <f>+E15+E21</f>
        <v>902887.21</v>
      </c>
    </row>
    <row r="23" spans="1:5" s="42" customFormat="1" ht="21">
      <c r="A23" s="308"/>
      <c r="C23" s="279"/>
      <c r="D23" s="279"/>
      <c r="E23" s="279"/>
    </row>
    <row r="24" spans="1:5" s="104" customFormat="1" ht="21">
      <c r="A24" s="308"/>
      <c r="B24" s="42"/>
      <c r="C24" s="279"/>
      <c r="D24" s="279"/>
      <c r="E24" s="279"/>
    </row>
    <row r="25" spans="1:5" s="42" customFormat="1" ht="21">
      <c r="A25" s="308"/>
      <c r="C25" s="279"/>
      <c r="D25" s="279"/>
      <c r="E25" s="279"/>
    </row>
    <row r="26" spans="1:5" s="42" customFormat="1" ht="21">
      <c r="A26" s="308"/>
      <c r="C26" s="279"/>
      <c r="D26" s="279"/>
      <c r="E26" s="279"/>
    </row>
    <row r="27" spans="1:5" s="42" customFormat="1" ht="21">
      <c r="A27" s="308"/>
      <c r="C27" s="279"/>
      <c r="D27" s="279"/>
      <c r="E27" s="279"/>
    </row>
    <row r="28" spans="1:5" s="42" customFormat="1" ht="21">
      <c r="A28" s="308"/>
      <c r="C28" s="279"/>
      <c r="D28" s="279"/>
      <c r="E28" s="279"/>
    </row>
    <row r="29" spans="1:5" s="42" customFormat="1" ht="21">
      <c r="A29" s="308"/>
      <c r="C29" s="279"/>
      <c r="D29" s="279"/>
      <c r="E29" s="279"/>
    </row>
    <row r="30" spans="1:5" s="42" customFormat="1" ht="21">
      <c r="A30" s="308"/>
      <c r="C30" s="279"/>
      <c r="D30" s="279"/>
      <c r="E30" s="279"/>
    </row>
    <row r="31" spans="1:5" ht="21.75" thickBot="1">
      <c r="A31" s="308"/>
      <c r="B31" s="42"/>
      <c r="C31" s="279"/>
      <c r="D31" s="279"/>
      <c r="E31" s="42"/>
    </row>
    <row r="32" spans="1:5" ht="21" customHeight="1">
      <c r="A32" s="269" t="s">
        <v>245</v>
      </c>
      <c r="B32" s="269" t="s">
        <v>763</v>
      </c>
      <c r="C32" s="270" t="s">
        <v>43</v>
      </c>
      <c r="D32" s="270" t="s">
        <v>269</v>
      </c>
      <c r="E32" s="279"/>
    </row>
    <row r="33" spans="1:11" ht="21.75" thickBot="1">
      <c r="A33" s="306"/>
      <c r="B33" s="306" t="s">
        <v>768</v>
      </c>
      <c r="C33" s="272"/>
      <c r="D33" s="271"/>
      <c r="E33" s="279"/>
      <c r="F33" s="279"/>
      <c r="G33" s="279"/>
      <c r="H33" s="42"/>
      <c r="I33" s="42"/>
      <c r="J33" s="42"/>
      <c r="K33" s="42"/>
    </row>
    <row r="34" spans="1:11" ht="21">
      <c r="A34" s="318" t="s">
        <v>143</v>
      </c>
      <c r="B34" s="319" t="s">
        <v>446</v>
      </c>
      <c r="C34" s="273">
        <v>65000</v>
      </c>
      <c r="D34" s="273">
        <v>40667.63</v>
      </c>
      <c r="E34" s="279"/>
      <c r="F34" s="279"/>
      <c r="G34" s="279"/>
      <c r="H34" s="42"/>
      <c r="I34" s="42"/>
      <c r="J34" s="42"/>
      <c r="K34" s="42"/>
    </row>
    <row r="35" spans="1:11" ht="21">
      <c r="A35" s="320" t="s">
        <v>144</v>
      </c>
      <c r="B35" s="321" t="s">
        <v>445</v>
      </c>
      <c r="C35" s="274">
        <v>30000</v>
      </c>
      <c r="D35" s="274">
        <v>109548</v>
      </c>
      <c r="E35" s="279"/>
      <c r="F35" s="279"/>
      <c r="G35" s="279"/>
      <c r="H35" s="42"/>
      <c r="I35" s="42"/>
      <c r="J35" s="42"/>
      <c r="K35" s="42"/>
    </row>
    <row r="36" spans="1:11" ht="21">
      <c r="A36" s="320" t="s">
        <v>145</v>
      </c>
      <c r="B36" s="321" t="s">
        <v>447</v>
      </c>
      <c r="C36" s="274">
        <v>70000</v>
      </c>
      <c r="D36" s="274">
        <v>62903.13</v>
      </c>
      <c r="E36" s="279"/>
      <c r="F36" s="279"/>
      <c r="G36" s="279"/>
      <c r="H36" s="42"/>
      <c r="I36" s="42"/>
      <c r="J36" s="42"/>
      <c r="K36" s="42"/>
    </row>
    <row r="37" spans="1:11" ht="21">
      <c r="A37" s="320" t="s">
        <v>146</v>
      </c>
      <c r="B37" s="321" t="s">
        <v>449</v>
      </c>
      <c r="C37" s="274">
        <v>50000</v>
      </c>
      <c r="D37" s="274">
        <v>0</v>
      </c>
      <c r="E37" s="279"/>
      <c r="F37" s="279"/>
      <c r="G37" s="279"/>
      <c r="H37" s="42"/>
      <c r="I37" s="42"/>
      <c r="J37" s="42"/>
      <c r="K37" s="42"/>
    </row>
    <row r="38" spans="1:11" ht="21">
      <c r="A38" s="320" t="s">
        <v>862</v>
      </c>
      <c r="B38" s="321" t="s">
        <v>444</v>
      </c>
      <c r="C38" s="274">
        <v>8935000</v>
      </c>
      <c r="D38" s="274">
        <v>7119765.17</v>
      </c>
      <c r="E38" s="279"/>
      <c r="F38" s="279"/>
      <c r="G38" s="279"/>
      <c r="H38" s="42"/>
      <c r="I38" s="42"/>
      <c r="J38" s="42"/>
      <c r="K38" s="42"/>
    </row>
    <row r="39" spans="1:11" ht="21.75" thickBot="1">
      <c r="A39" s="275" t="s">
        <v>147</v>
      </c>
      <c r="B39" s="322" t="s">
        <v>448</v>
      </c>
      <c r="C39" s="276">
        <v>8032370</v>
      </c>
      <c r="D39" s="276">
        <v>11660189.65</v>
      </c>
      <c r="E39" s="279"/>
      <c r="F39" s="279"/>
      <c r="G39" s="279"/>
      <c r="H39" s="42"/>
      <c r="I39" s="42"/>
      <c r="J39" s="42"/>
      <c r="K39" s="42"/>
    </row>
    <row r="40" spans="1:11" ht="21.75" thickBot="1">
      <c r="A40" s="83" t="s">
        <v>863</v>
      </c>
      <c r="B40" s="323"/>
      <c r="C40" s="277">
        <f>SUM(C34:C39)</f>
        <v>17182370</v>
      </c>
      <c r="D40" s="277">
        <f>SUM(D34:D39)</f>
        <v>18993073.58</v>
      </c>
      <c r="E40" s="279"/>
      <c r="F40" s="279"/>
      <c r="G40" s="279"/>
      <c r="H40" s="42"/>
      <c r="I40" s="42"/>
      <c r="J40" s="42"/>
      <c r="K40" s="42"/>
    </row>
    <row r="41" spans="1:11" ht="21.75" thickBot="1">
      <c r="A41" s="278" t="s">
        <v>861</v>
      </c>
      <c r="B41" s="323">
        <v>3000</v>
      </c>
      <c r="C41" s="277">
        <v>232731</v>
      </c>
      <c r="D41" s="277">
        <v>232731</v>
      </c>
      <c r="E41" s="279"/>
      <c r="F41" s="279"/>
      <c r="G41" s="279"/>
      <c r="H41" s="42"/>
      <c r="I41" s="42"/>
      <c r="J41" s="42"/>
      <c r="K41" s="42"/>
    </row>
    <row r="42" spans="1:11" ht="21.75" thickBot="1">
      <c r="A42" s="302" t="s">
        <v>864</v>
      </c>
      <c r="B42" s="278"/>
      <c r="C42" s="307">
        <f>+C40+C41</f>
        <v>17415101</v>
      </c>
      <c r="D42" s="307">
        <f>+D40+D41</f>
        <v>19225804.58</v>
      </c>
      <c r="E42" s="42"/>
      <c r="F42" s="279"/>
      <c r="G42" s="279"/>
      <c r="H42" s="42"/>
      <c r="I42" s="42"/>
      <c r="J42" s="42"/>
      <c r="K42" s="42"/>
    </row>
    <row r="43" spans="6:11" ht="21">
      <c r="F43" s="42"/>
      <c r="G43" s="42"/>
      <c r="H43" s="42"/>
      <c r="I43" s="42"/>
      <c r="J43" s="42"/>
      <c r="K43" s="42"/>
    </row>
  </sheetData>
  <sheetProtection/>
  <printOptions/>
  <pageMargins left="0.91" right="0.85" top="0.94" bottom="0.83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35"/>
  <sheetViews>
    <sheetView view="pageBreakPreview" zoomScaleSheetLayoutView="100" zoomScalePageLayoutView="0" workbookViewId="0" topLeftCell="A1">
      <selection activeCell="H11" sqref="H11"/>
    </sheetView>
  </sheetViews>
  <sheetFormatPr defaultColWidth="9.140625" defaultRowHeight="21.75"/>
  <cols>
    <col min="1" max="1" width="28.7109375" style="43" customWidth="1"/>
    <col min="2" max="2" width="11.140625" style="43" customWidth="1"/>
    <col min="3" max="3" width="15.00390625" style="43" customWidth="1"/>
    <col min="4" max="4" width="17.8515625" style="43" customWidth="1"/>
    <col min="5" max="5" width="15.00390625" style="43" customWidth="1"/>
    <col min="6" max="6" width="16.28125" style="43" customWidth="1"/>
    <col min="7" max="7" width="16.7109375" style="43" customWidth="1"/>
    <col min="8" max="8" width="13.7109375" style="43" customWidth="1"/>
    <col min="9" max="9" width="15.28125" style="43" customWidth="1"/>
    <col min="10" max="10" width="13.00390625" style="43" customWidth="1"/>
    <col min="11" max="11" width="12.28125" style="43" customWidth="1"/>
    <col min="12" max="16384" width="9.140625" style="43" customWidth="1"/>
  </cols>
  <sheetData>
    <row r="1" ht="21">
      <c r="A1" s="43" t="s">
        <v>314</v>
      </c>
    </row>
    <row r="2" ht="21">
      <c r="A2" s="43" t="s">
        <v>315</v>
      </c>
    </row>
    <row r="3" spans="1:8" ht="21">
      <c r="A3" s="316" t="s">
        <v>537</v>
      </c>
      <c r="B3" s="316"/>
      <c r="C3" s="316"/>
      <c r="D3" s="316"/>
      <c r="E3" s="316"/>
      <c r="F3" s="316"/>
      <c r="G3" s="316"/>
      <c r="H3" s="316"/>
    </row>
    <row r="4" spans="1:8" ht="21.75" thickBot="1">
      <c r="A4" s="316"/>
      <c r="B4" s="316"/>
      <c r="C4" s="316"/>
      <c r="D4" s="316"/>
      <c r="E4" s="316"/>
      <c r="F4" s="316"/>
      <c r="G4" s="316"/>
      <c r="H4" s="316"/>
    </row>
    <row r="5" spans="1:12" ht="21">
      <c r="A5" s="269" t="s">
        <v>329</v>
      </c>
      <c r="B5" s="269" t="s">
        <v>763</v>
      </c>
      <c r="C5" s="269" t="s">
        <v>43</v>
      </c>
      <c r="D5" s="269" t="s">
        <v>43</v>
      </c>
      <c r="E5" s="311" t="s">
        <v>43</v>
      </c>
      <c r="F5" s="324" t="s">
        <v>244</v>
      </c>
      <c r="G5" s="324" t="s">
        <v>865</v>
      </c>
      <c r="H5" s="387" t="s">
        <v>44</v>
      </c>
      <c r="I5" s="314" t="s">
        <v>358</v>
      </c>
      <c r="J5" s="317"/>
      <c r="K5" s="317"/>
      <c r="L5" s="317"/>
    </row>
    <row r="6" spans="1:12" ht="21">
      <c r="A6" s="184"/>
      <c r="B6" s="184" t="s">
        <v>768</v>
      </c>
      <c r="C6" s="325" t="s">
        <v>244</v>
      </c>
      <c r="D6" s="325" t="s">
        <v>865</v>
      </c>
      <c r="E6" s="312" t="s">
        <v>57</v>
      </c>
      <c r="F6" s="325" t="s">
        <v>826</v>
      </c>
      <c r="G6" s="325" t="s">
        <v>367</v>
      </c>
      <c r="H6" s="388" t="s">
        <v>57</v>
      </c>
      <c r="I6" s="315" t="s">
        <v>235</v>
      </c>
      <c r="J6" s="317"/>
      <c r="K6" s="317"/>
      <c r="L6" s="317"/>
    </row>
    <row r="7" spans="1:9" ht="21">
      <c r="A7" s="184" t="s">
        <v>766</v>
      </c>
      <c r="B7" s="184"/>
      <c r="C7" s="325" t="s">
        <v>826</v>
      </c>
      <c r="D7" s="325" t="s">
        <v>367</v>
      </c>
      <c r="E7" s="312"/>
      <c r="F7" s="342" t="s">
        <v>827</v>
      </c>
      <c r="G7" s="325" t="s">
        <v>316</v>
      </c>
      <c r="H7" s="398"/>
      <c r="I7" s="315"/>
    </row>
    <row r="8" spans="1:9" ht="21">
      <c r="A8" s="184"/>
      <c r="B8" s="184"/>
      <c r="C8" s="342"/>
      <c r="D8" s="325" t="s">
        <v>316</v>
      </c>
      <c r="E8" s="312"/>
      <c r="F8" s="342"/>
      <c r="G8" s="342" t="s">
        <v>828</v>
      </c>
      <c r="H8" s="398"/>
      <c r="I8" s="315"/>
    </row>
    <row r="9" spans="1:9" ht="21.75" thickBot="1">
      <c r="A9" s="306"/>
      <c r="B9" s="306"/>
      <c r="C9" s="342" t="s">
        <v>827</v>
      </c>
      <c r="D9" s="342" t="s">
        <v>828</v>
      </c>
      <c r="E9" s="373"/>
      <c r="F9" s="326" t="s">
        <v>237</v>
      </c>
      <c r="G9" s="326" t="s">
        <v>237</v>
      </c>
      <c r="H9" s="389"/>
      <c r="I9" s="395"/>
    </row>
    <row r="10" spans="1:9" ht="21">
      <c r="A10" s="364" t="s">
        <v>304</v>
      </c>
      <c r="B10" s="343"/>
      <c r="C10" s="344"/>
      <c r="D10" s="344"/>
      <c r="E10" s="397"/>
      <c r="F10" s="344"/>
      <c r="G10" s="344"/>
      <c r="H10" s="397"/>
      <c r="I10" s="396"/>
    </row>
    <row r="11" spans="1:9" ht="21">
      <c r="A11" s="320" t="s">
        <v>416</v>
      </c>
      <c r="B11" s="345">
        <v>532000</v>
      </c>
      <c r="C11" s="274">
        <v>120000</v>
      </c>
      <c r="D11" s="274">
        <v>90000</v>
      </c>
      <c r="E11" s="375">
        <f>+C11+D11</f>
        <v>210000</v>
      </c>
      <c r="F11" s="274">
        <v>0</v>
      </c>
      <c r="G11" s="274">
        <v>60000</v>
      </c>
      <c r="H11" s="375">
        <f>+F11+G11</f>
        <v>60000</v>
      </c>
      <c r="I11" s="382">
        <f>+E11-H11</f>
        <v>150000</v>
      </c>
    </row>
    <row r="12" spans="1:9" ht="21">
      <c r="A12" s="320"/>
      <c r="B12" s="345"/>
      <c r="C12" s="274"/>
      <c r="D12" s="274"/>
      <c r="E12" s="375"/>
      <c r="F12" s="274"/>
      <c r="G12" s="274"/>
      <c r="H12" s="375"/>
      <c r="I12" s="382"/>
    </row>
    <row r="13" spans="1:9" ht="21.75" thickBot="1">
      <c r="A13" s="346"/>
      <c r="B13" s="310"/>
      <c r="C13" s="347"/>
      <c r="D13" s="347"/>
      <c r="E13" s="376"/>
      <c r="F13" s="347"/>
      <c r="G13" s="347"/>
      <c r="H13" s="376"/>
      <c r="I13" s="383"/>
    </row>
    <row r="14" spans="1:9" ht="21.75" thickBot="1">
      <c r="A14" s="552" t="s">
        <v>57</v>
      </c>
      <c r="B14" s="552"/>
      <c r="C14" s="554">
        <f>SUM(C11:C13)</f>
        <v>120000</v>
      </c>
      <c r="D14" s="554">
        <f>SUM(D11:D13)</f>
        <v>90000</v>
      </c>
      <c r="E14" s="596">
        <f>SUM(E11:E13)</f>
        <v>210000</v>
      </c>
      <c r="F14" s="554">
        <f>SUM(F11:F13)</f>
        <v>0</v>
      </c>
      <c r="G14" s="554">
        <f>SUM(G11:G13)</f>
        <v>60000</v>
      </c>
      <c r="H14" s="596">
        <f>+F14+G14</f>
        <v>60000</v>
      </c>
      <c r="I14" s="591">
        <f>SUM(I11:I13)</f>
        <v>150000</v>
      </c>
    </row>
    <row r="15" spans="1:9" s="594" customFormat="1" ht="21">
      <c r="A15" s="597"/>
      <c r="B15" s="598"/>
      <c r="C15" s="592"/>
      <c r="D15" s="592"/>
      <c r="E15" s="599"/>
      <c r="F15" s="592"/>
      <c r="G15" s="592"/>
      <c r="H15" s="599"/>
      <c r="I15" s="593"/>
    </row>
    <row r="16" spans="1:9" s="42" customFormat="1" ht="21">
      <c r="A16" s="308"/>
      <c r="C16" s="279"/>
      <c r="D16" s="279"/>
      <c r="E16" s="279"/>
      <c r="F16" s="279"/>
      <c r="G16" s="279"/>
      <c r="H16" s="279"/>
      <c r="I16" s="279"/>
    </row>
    <row r="17" spans="1:9" s="42" customFormat="1" ht="21">
      <c r="A17" s="308"/>
      <c r="C17" s="279"/>
      <c r="D17" s="279"/>
      <c r="E17" s="279"/>
      <c r="F17" s="279"/>
      <c r="G17" s="279"/>
      <c r="H17" s="279"/>
      <c r="I17" s="279"/>
    </row>
    <row r="18" spans="1:9" s="42" customFormat="1" ht="21">
      <c r="A18" s="308"/>
      <c r="C18" s="279"/>
      <c r="D18" s="279"/>
      <c r="E18" s="279"/>
      <c r="F18" s="279"/>
      <c r="G18" s="279"/>
      <c r="H18" s="279"/>
      <c r="I18" s="279"/>
    </row>
    <row r="19" spans="1:9" s="42" customFormat="1" ht="21">
      <c r="A19" s="308"/>
      <c r="C19" s="279"/>
      <c r="D19" s="279"/>
      <c r="E19" s="279"/>
      <c r="F19" s="279"/>
      <c r="G19" s="279"/>
      <c r="H19" s="279"/>
      <c r="I19" s="279"/>
    </row>
    <row r="20" spans="1:9" s="42" customFormat="1" ht="21">
      <c r="A20" s="308"/>
      <c r="C20" s="279"/>
      <c r="D20" s="279"/>
      <c r="E20" s="279"/>
      <c r="F20" s="279"/>
      <c r="G20" s="279"/>
      <c r="H20" s="279"/>
      <c r="I20" s="279"/>
    </row>
    <row r="21" spans="1:9" s="42" customFormat="1" ht="21">
      <c r="A21" s="308"/>
      <c r="C21" s="279"/>
      <c r="D21" s="279"/>
      <c r="E21" s="279"/>
      <c r="F21" s="279"/>
      <c r="G21" s="279"/>
      <c r="H21" s="279"/>
      <c r="I21" s="279"/>
    </row>
    <row r="22" spans="1:9" s="42" customFormat="1" ht="21.75" thickBot="1">
      <c r="A22" s="308"/>
      <c r="C22" s="279"/>
      <c r="D22" s="279"/>
      <c r="E22" s="279"/>
      <c r="F22" s="279"/>
      <c r="G22" s="279"/>
      <c r="H22" s="279"/>
      <c r="I22" s="279"/>
    </row>
    <row r="23" spans="1:9" ht="21">
      <c r="A23" s="348"/>
      <c r="B23" s="201"/>
      <c r="C23" s="349"/>
      <c r="D23" s="349"/>
      <c r="E23" s="349"/>
      <c r="F23" s="349"/>
      <c r="G23" s="279"/>
      <c r="H23" s="279"/>
      <c r="I23" s="279"/>
    </row>
    <row r="24" spans="1:9" ht="21" customHeight="1" thickBot="1">
      <c r="A24" s="350"/>
      <c r="B24" s="351"/>
      <c r="C24" s="352"/>
      <c r="D24" s="352"/>
      <c r="E24" s="352"/>
      <c r="F24" s="352"/>
      <c r="G24" s="279"/>
      <c r="H24" s="279"/>
      <c r="I24" s="42"/>
    </row>
    <row r="25" spans="1:15" ht="21">
      <c r="A25" s="269" t="s">
        <v>245</v>
      </c>
      <c r="B25" s="269" t="s">
        <v>763</v>
      </c>
      <c r="C25" s="270" t="s">
        <v>43</v>
      </c>
      <c r="D25" s="270"/>
      <c r="E25" s="270"/>
      <c r="F25" s="270" t="s">
        <v>269</v>
      </c>
      <c r="G25" s="353"/>
      <c r="H25" s="353"/>
      <c r="I25" s="354"/>
      <c r="J25" s="279"/>
      <c r="K25" s="279"/>
      <c r="L25" s="42"/>
      <c r="M25" s="42"/>
      <c r="N25" s="42"/>
      <c r="O25" s="42"/>
    </row>
    <row r="26" spans="1:15" ht="21.75" thickBot="1">
      <c r="A26" s="306"/>
      <c r="B26" s="306" t="s">
        <v>768</v>
      </c>
      <c r="C26" s="272"/>
      <c r="D26" s="272"/>
      <c r="E26" s="272"/>
      <c r="F26" s="271"/>
      <c r="G26" s="354"/>
      <c r="H26" s="354"/>
      <c r="I26" s="354"/>
      <c r="J26" s="279"/>
      <c r="K26" s="279"/>
      <c r="L26" s="42"/>
      <c r="M26" s="42"/>
      <c r="N26" s="42"/>
      <c r="O26" s="42"/>
    </row>
    <row r="27" spans="1:15" ht="21">
      <c r="A27" s="355" t="s">
        <v>143</v>
      </c>
      <c r="B27" s="356" t="s">
        <v>446</v>
      </c>
      <c r="C27" s="357">
        <v>65000</v>
      </c>
      <c r="D27" s="357"/>
      <c r="E27" s="357"/>
      <c r="F27" s="357">
        <v>40667.63</v>
      </c>
      <c r="G27" s="354"/>
      <c r="H27" s="354"/>
      <c r="I27" s="354"/>
      <c r="J27" s="279"/>
      <c r="K27" s="279"/>
      <c r="L27" s="42"/>
      <c r="M27" s="42"/>
      <c r="N27" s="42"/>
      <c r="O27" s="42"/>
    </row>
    <row r="28" spans="1:15" ht="21">
      <c r="A28" s="358" t="s">
        <v>144</v>
      </c>
      <c r="B28" s="356" t="s">
        <v>445</v>
      </c>
      <c r="C28" s="359">
        <v>30000</v>
      </c>
      <c r="D28" s="359"/>
      <c r="E28" s="359"/>
      <c r="F28" s="359">
        <v>109548</v>
      </c>
      <c r="G28" s="354"/>
      <c r="H28" s="354"/>
      <c r="I28" s="354"/>
      <c r="J28" s="279"/>
      <c r="K28" s="279"/>
      <c r="L28" s="42"/>
      <c r="M28" s="42"/>
      <c r="N28" s="42"/>
      <c r="O28" s="42"/>
    </row>
    <row r="29" spans="1:15" ht="21">
      <c r="A29" s="358" t="s">
        <v>145</v>
      </c>
      <c r="B29" s="356" t="s">
        <v>447</v>
      </c>
      <c r="C29" s="359">
        <v>70000</v>
      </c>
      <c r="D29" s="359"/>
      <c r="E29" s="359"/>
      <c r="F29" s="359">
        <v>62903.13</v>
      </c>
      <c r="G29" s="354"/>
      <c r="H29" s="354"/>
      <c r="I29" s="354"/>
      <c r="J29" s="279"/>
      <c r="K29" s="279"/>
      <c r="L29" s="42"/>
      <c r="M29" s="42"/>
      <c r="N29" s="42"/>
      <c r="O29" s="42"/>
    </row>
    <row r="30" spans="1:15" ht="21">
      <c r="A30" s="358" t="s">
        <v>146</v>
      </c>
      <c r="B30" s="356" t="s">
        <v>449</v>
      </c>
      <c r="C30" s="359">
        <v>50000</v>
      </c>
      <c r="D30" s="359"/>
      <c r="E30" s="359"/>
      <c r="F30" s="359">
        <v>0</v>
      </c>
      <c r="G30" s="354"/>
      <c r="H30" s="354"/>
      <c r="I30" s="354"/>
      <c r="J30" s="279"/>
      <c r="K30" s="279"/>
      <c r="L30" s="42"/>
      <c r="M30" s="42"/>
      <c r="N30" s="42"/>
      <c r="O30" s="42"/>
    </row>
    <row r="31" spans="1:15" ht="21">
      <c r="A31" s="358" t="s">
        <v>862</v>
      </c>
      <c r="B31" s="356" t="s">
        <v>444</v>
      </c>
      <c r="C31" s="359">
        <v>8935000</v>
      </c>
      <c r="D31" s="359"/>
      <c r="E31" s="359"/>
      <c r="F31" s="359">
        <v>7119765.17</v>
      </c>
      <c r="G31" s="354"/>
      <c r="H31" s="354"/>
      <c r="I31" s="354"/>
      <c r="J31" s="279"/>
      <c r="K31" s="279"/>
      <c r="L31" s="42"/>
      <c r="M31" s="42"/>
      <c r="N31" s="42"/>
      <c r="O31" s="42"/>
    </row>
    <row r="32" spans="1:15" ht="21.75" thickBot="1">
      <c r="A32" s="360" t="s">
        <v>147</v>
      </c>
      <c r="B32" s="304" t="s">
        <v>448</v>
      </c>
      <c r="C32" s="361">
        <v>8032370</v>
      </c>
      <c r="D32" s="361"/>
      <c r="E32" s="361"/>
      <c r="F32" s="361">
        <v>11660189.65</v>
      </c>
      <c r="G32" s="354"/>
      <c r="H32" s="354"/>
      <c r="I32" s="354"/>
      <c r="J32" s="279"/>
      <c r="K32" s="279"/>
      <c r="L32" s="42"/>
      <c r="M32" s="42"/>
      <c r="N32" s="42"/>
      <c r="O32" s="42"/>
    </row>
    <row r="33" spans="1:15" ht="21.75" thickBot="1">
      <c r="A33" s="83" t="s">
        <v>863</v>
      </c>
      <c r="B33" s="323"/>
      <c r="C33" s="277">
        <f>SUM(C27:C32)</f>
        <v>17182370</v>
      </c>
      <c r="D33" s="277"/>
      <c r="E33" s="277"/>
      <c r="F33" s="277">
        <f>SUM(F27:F32)</f>
        <v>18993073.58</v>
      </c>
      <c r="G33" s="354"/>
      <c r="H33" s="354"/>
      <c r="I33" s="354"/>
      <c r="J33" s="279"/>
      <c r="K33" s="279"/>
      <c r="L33" s="42"/>
      <c r="M33" s="42"/>
      <c r="N33" s="42"/>
      <c r="O33" s="42"/>
    </row>
    <row r="34" spans="1:15" ht="21.75" thickBot="1">
      <c r="A34" s="185" t="s">
        <v>861</v>
      </c>
      <c r="B34" s="356">
        <v>3000</v>
      </c>
      <c r="C34" s="186">
        <v>232731</v>
      </c>
      <c r="D34" s="186"/>
      <c r="E34" s="186"/>
      <c r="F34" s="186">
        <v>232731</v>
      </c>
      <c r="G34" s="354"/>
      <c r="H34" s="354"/>
      <c r="I34" s="354"/>
      <c r="J34" s="279"/>
      <c r="K34" s="279"/>
      <c r="L34" s="42"/>
      <c r="M34" s="42"/>
      <c r="N34" s="42"/>
      <c r="O34" s="42"/>
    </row>
    <row r="35" spans="1:15" ht="21.75" thickBot="1">
      <c r="A35" s="302" t="s">
        <v>864</v>
      </c>
      <c r="B35" s="278"/>
      <c r="C35" s="307">
        <f>+C33+C34</f>
        <v>17415101</v>
      </c>
      <c r="D35" s="307"/>
      <c r="E35" s="307"/>
      <c r="F35" s="307">
        <f>+F33+F34</f>
        <v>19225804.58</v>
      </c>
      <c r="G35" s="362"/>
      <c r="H35" s="362"/>
      <c r="I35" s="290"/>
      <c r="J35" s="42"/>
      <c r="K35" s="42"/>
      <c r="L35" s="42"/>
      <c r="M35" s="42"/>
      <c r="N35" s="42"/>
      <c r="O35" s="42"/>
    </row>
  </sheetData>
  <sheetProtection/>
  <printOptions/>
  <pageMargins left="0.49" right="0.34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SheetLayoutView="100" zoomScalePageLayoutView="0" workbookViewId="0" topLeftCell="A4">
      <selection activeCell="D21" sqref="D21"/>
    </sheetView>
  </sheetViews>
  <sheetFormatPr defaultColWidth="18.28125" defaultRowHeight="21.75"/>
  <cols>
    <col min="1" max="1" width="51.7109375" style="43" customWidth="1"/>
    <col min="2" max="2" width="14.28125" style="43" customWidth="1"/>
    <col min="3" max="3" width="23.28125" style="43" customWidth="1"/>
    <col min="4" max="4" width="25.28125" style="43" customWidth="1"/>
    <col min="5" max="5" width="22.421875" style="43" customWidth="1"/>
    <col min="6" max="16384" width="18.28125" style="43" customWidth="1"/>
  </cols>
  <sheetData>
    <row r="1" ht="21">
      <c r="A1" s="43" t="s">
        <v>457</v>
      </c>
    </row>
    <row r="2" ht="21">
      <c r="A2" s="43" t="s">
        <v>324</v>
      </c>
    </row>
    <row r="3" ht="21">
      <c r="A3" s="43" t="s">
        <v>115</v>
      </c>
    </row>
    <row r="4" spans="1:8" ht="21">
      <c r="A4" s="280" t="s">
        <v>325</v>
      </c>
      <c r="B4" s="280" t="s">
        <v>763</v>
      </c>
      <c r="C4" s="865" t="s">
        <v>43</v>
      </c>
      <c r="D4" s="866" t="s">
        <v>237</v>
      </c>
      <c r="E4" s="867" t="s">
        <v>358</v>
      </c>
      <c r="F4" s="317"/>
      <c r="G4" s="317"/>
      <c r="H4" s="317"/>
    </row>
    <row r="5" spans="1:8" ht="21">
      <c r="A5" s="868"/>
      <c r="B5" s="868" t="s">
        <v>768</v>
      </c>
      <c r="C5" s="868" t="s">
        <v>326</v>
      </c>
      <c r="D5" s="328" t="s">
        <v>326</v>
      </c>
      <c r="E5" s="869" t="s">
        <v>235</v>
      </c>
      <c r="F5" s="317"/>
      <c r="G5" s="317"/>
      <c r="H5" s="317"/>
    </row>
    <row r="6" spans="1:8" ht="21">
      <c r="A6" s="868" t="s">
        <v>766</v>
      </c>
      <c r="B6" s="868"/>
      <c r="C6" s="868" t="s">
        <v>327</v>
      </c>
      <c r="D6" s="328" t="s">
        <v>327</v>
      </c>
      <c r="E6" s="869"/>
      <c r="F6" s="317"/>
      <c r="G6" s="317"/>
      <c r="H6" s="317"/>
    </row>
    <row r="7" spans="1:5" ht="21">
      <c r="A7" s="874"/>
      <c r="B7" s="874"/>
      <c r="C7" s="875" t="s">
        <v>328</v>
      </c>
      <c r="D7" s="872" t="s">
        <v>328</v>
      </c>
      <c r="E7" s="876"/>
    </row>
    <row r="8" spans="1:5" ht="21">
      <c r="A8" s="595" t="s">
        <v>177</v>
      </c>
      <c r="B8" s="877"/>
      <c r="C8" s="878"/>
      <c r="D8" s="878"/>
      <c r="E8" s="879"/>
    </row>
    <row r="9" spans="1:5" ht="21">
      <c r="A9" s="267" t="s">
        <v>411</v>
      </c>
      <c r="B9" s="305">
        <v>542000</v>
      </c>
      <c r="C9" s="268">
        <v>961000</v>
      </c>
      <c r="D9" s="268">
        <v>952000</v>
      </c>
      <c r="E9" s="393">
        <f>+C9-D9</f>
        <v>9000</v>
      </c>
    </row>
    <row r="10" spans="1:5" ht="21">
      <c r="A10" s="305"/>
      <c r="B10" s="305"/>
      <c r="C10" s="870"/>
      <c r="D10" s="870"/>
      <c r="E10" s="871"/>
    </row>
    <row r="11" spans="1:5" ht="21">
      <c r="A11" s="328"/>
      <c r="B11" s="328"/>
      <c r="C11" s="872"/>
      <c r="D11" s="872"/>
      <c r="E11" s="873"/>
    </row>
    <row r="12" spans="1:5" ht="21">
      <c r="A12" s="880" t="s">
        <v>304</v>
      </c>
      <c r="B12" s="877"/>
      <c r="C12" s="878"/>
      <c r="D12" s="878"/>
      <c r="E12" s="879"/>
    </row>
    <row r="13" spans="1:5" ht="21">
      <c r="A13" s="267" t="s">
        <v>411</v>
      </c>
      <c r="B13" s="305">
        <v>542000</v>
      </c>
      <c r="C13" s="268">
        <v>4857000</v>
      </c>
      <c r="D13" s="268">
        <v>0</v>
      </c>
      <c r="E13" s="393">
        <f>+C13-D13</f>
        <v>4857000</v>
      </c>
    </row>
    <row r="14" spans="1:5" ht="21">
      <c r="A14" s="267"/>
      <c r="B14" s="305"/>
      <c r="C14" s="268"/>
      <c r="D14" s="268"/>
      <c r="E14" s="393"/>
    </row>
    <row r="15" spans="1:5" ht="21">
      <c r="A15" s="329"/>
      <c r="B15" s="328"/>
      <c r="C15" s="330"/>
      <c r="D15" s="330"/>
      <c r="E15" s="392"/>
    </row>
    <row r="16" spans="1:5" ht="21.75" thickBot="1">
      <c r="A16" s="187" t="s">
        <v>57</v>
      </c>
      <c r="B16" s="187"/>
      <c r="C16" s="188">
        <f>SUM(C13:C15)</f>
        <v>4857000</v>
      </c>
      <c r="D16" s="188">
        <f>SUM(D13:D15)</f>
        <v>0</v>
      </c>
      <c r="E16" s="864">
        <f>SUM(E13:E15)</f>
        <v>4857000</v>
      </c>
    </row>
    <row r="17" spans="1:5" s="594" customFormat="1" ht="21">
      <c r="A17" s="187" t="s">
        <v>471</v>
      </c>
      <c r="B17" s="187"/>
      <c r="C17" s="188">
        <f>+C9+C16</f>
        <v>5818000</v>
      </c>
      <c r="D17" s="188">
        <f>+D9+D13</f>
        <v>952000</v>
      </c>
      <c r="E17" s="864">
        <f>+E9+E13</f>
        <v>4866000</v>
      </c>
    </row>
    <row r="18" spans="1:5" ht="21">
      <c r="A18" s="303"/>
      <c r="B18" s="303"/>
      <c r="C18" s="279"/>
      <c r="D18" s="279"/>
      <c r="E18" s="279"/>
    </row>
    <row r="19" spans="1:5" ht="21">
      <c r="A19" s="303"/>
      <c r="B19" s="303"/>
      <c r="C19" s="279"/>
      <c r="D19" s="279"/>
      <c r="E19" s="279"/>
    </row>
    <row r="20" spans="1:5" ht="21">
      <c r="A20" s="303"/>
      <c r="B20" s="303"/>
      <c r="C20" s="279"/>
      <c r="D20" s="279"/>
      <c r="E20" s="279"/>
    </row>
    <row r="21" spans="1:5" ht="21">
      <c r="A21" s="303"/>
      <c r="B21" s="303"/>
      <c r="C21" s="279"/>
      <c r="D21" s="279"/>
      <c r="E21" s="279"/>
    </row>
    <row r="22" spans="1:5" ht="21">
      <c r="A22" s="303"/>
      <c r="B22" s="303"/>
      <c r="C22" s="279"/>
      <c r="D22" s="279"/>
      <c r="E22" s="279"/>
    </row>
    <row r="23" spans="1:5" ht="21">
      <c r="A23" s="303"/>
      <c r="B23" s="303"/>
      <c r="C23" s="279"/>
      <c r="D23" s="279"/>
      <c r="E23" s="279"/>
    </row>
    <row r="24" spans="1:5" ht="21">
      <c r="A24" s="303"/>
      <c r="B24" s="303"/>
      <c r="C24" s="279"/>
      <c r="D24" s="279"/>
      <c r="E24" s="279"/>
    </row>
    <row r="25" spans="1:5" ht="21">
      <c r="A25" s="303"/>
      <c r="B25" s="303"/>
      <c r="C25" s="279"/>
      <c r="D25" s="279"/>
      <c r="E25" s="279"/>
    </row>
    <row r="26" spans="1:5" ht="21">
      <c r="A26" s="303"/>
      <c r="B26" s="303"/>
      <c r="C26" s="279"/>
      <c r="D26" s="279"/>
      <c r="E26" s="279"/>
    </row>
    <row r="27" spans="1:5" s="42" customFormat="1" ht="21">
      <c r="A27" s="308"/>
      <c r="C27" s="279"/>
      <c r="D27" s="279"/>
      <c r="E27" s="279"/>
    </row>
    <row r="28" spans="1:4" s="42" customFormat="1" ht="19.5" customHeight="1" thickBot="1">
      <c r="A28" s="308"/>
      <c r="C28" s="279"/>
      <c r="D28" s="279"/>
    </row>
    <row r="29" spans="1:11" ht="21">
      <c r="A29" s="269" t="s">
        <v>245</v>
      </c>
      <c r="B29" s="269" t="s">
        <v>763</v>
      </c>
      <c r="C29" s="270" t="s">
        <v>43</v>
      </c>
      <c r="D29" s="270" t="s">
        <v>269</v>
      </c>
      <c r="E29" s="354"/>
      <c r="F29" s="279"/>
      <c r="G29" s="279"/>
      <c r="H29" s="42"/>
      <c r="I29" s="42"/>
      <c r="J29" s="42"/>
      <c r="K29" s="42"/>
    </row>
    <row r="30" spans="1:11" ht="21.75" thickBot="1">
      <c r="A30" s="306"/>
      <c r="B30" s="306" t="s">
        <v>768</v>
      </c>
      <c r="C30" s="272"/>
      <c r="D30" s="271"/>
      <c r="E30" s="354"/>
      <c r="F30" s="279"/>
      <c r="G30" s="279"/>
      <c r="H30" s="42"/>
      <c r="I30" s="42"/>
      <c r="J30" s="42"/>
      <c r="K30" s="42"/>
    </row>
    <row r="31" spans="1:11" ht="21">
      <c r="A31" s="355" t="s">
        <v>143</v>
      </c>
      <c r="B31" s="356" t="s">
        <v>446</v>
      </c>
      <c r="C31" s="357">
        <v>65000</v>
      </c>
      <c r="D31" s="357">
        <v>40667.63</v>
      </c>
      <c r="E31" s="354"/>
      <c r="F31" s="279"/>
      <c r="G31" s="279"/>
      <c r="H31" s="42"/>
      <c r="I31" s="42"/>
      <c r="J31" s="42"/>
      <c r="K31" s="42"/>
    </row>
    <row r="32" spans="1:11" ht="21">
      <c r="A32" s="358" t="s">
        <v>144</v>
      </c>
      <c r="B32" s="356" t="s">
        <v>445</v>
      </c>
      <c r="C32" s="359">
        <v>30000</v>
      </c>
      <c r="D32" s="359">
        <v>109548</v>
      </c>
      <c r="E32" s="354"/>
      <c r="F32" s="279"/>
      <c r="G32" s="279"/>
      <c r="H32" s="42"/>
      <c r="I32" s="42"/>
      <c r="J32" s="42"/>
      <c r="K32" s="42"/>
    </row>
    <row r="33" spans="1:11" ht="21">
      <c r="A33" s="358" t="s">
        <v>145</v>
      </c>
      <c r="B33" s="356" t="s">
        <v>447</v>
      </c>
      <c r="C33" s="359">
        <v>70000</v>
      </c>
      <c r="D33" s="359">
        <v>62903.13</v>
      </c>
      <c r="E33" s="354"/>
      <c r="F33" s="279"/>
      <c r="G33" s="279"/>
      <c r="H33" s="42"/>
      <c r="I33" s="42"/>
      <c r="J33" s="42"/>
      <c r="K33" s="42"/>
    </row>
    <row r="34" spans="1:11" ht="21">
      <c r="A34" s="358" t="s">
        <v>146</v>
      </c>
      <c r="B34" s="356" t="s">
        <v>449</v>
      </c>
      <c r="C34" s="359">
        <v>50000</v>
      </c>
      <c r="D34" s="359">
        <v>0</v>
      </c>
      <c r="E34" s="354"/>
      <c r="F34" s="279"/>
      <c r="G34" s="279"/>
      <c r="H34" s="42"/>
      <c r="I34" s="42"/>
      <c r="J34" s="42"/>
      <c r="K34" s="42"/>
    </row>
    <row r="35" spans="1:11" ht="21">
      <c r="A35" s="358" t="s">
        <v>862</v>
      </c>
      <c r="B35" s="356" t="s">
        <v>444</v>
      </c>
      <c r="C35" s="359">
        <v>8935000</v>
      </c>
      <c r="D35" s="359">
        <v>7119765.17</v>
      </c>
      <c r="E35" s="354"/>
      <c r="F35" s="279"/>
      <c r="G35" s="279"/>
      <c r="H35" s="42"/>
      <c r="I35" s="42"/>
      <c r="J35" s="42"/>
      <c r="K35" s="42"/>
    </row>
    <row r="36" spans="1:11" ht="21.75" thickBot="1">
      <c r="A36" s="360" t="s">
        <v>147</v>
      </c>
      <c r="B36" s="304" t="s">
        <v>448</v>
      </c>
      <c r="C36" s="361">
        <v>8032370</v>
      </c>
      <c r="D36" s="361">
        <v>11660189.65</v>
      </c>
      <c r="E36" s="354"/>
      <c r="F36" s="279"/>
      <c r="G36" s="279"/>
      <c r="H36" s="42"/>
      <c r="I36" s="42"/>
      <c r="J36" s="42"/>
      <c r="K36" s="42"/>
    </row>
    <row r="37" spans="1:11" ht="21.75" thickBot="1">
      <c r="A37" s="83" t="s">
        <v>863</v>
      </c>
      <c r="B37" s="323"/>
      <c r="C37" s="277">
        <f>SUM(C31:C36)</f>
        <v>17182370</v>
      </c>
      <c r="D37" s="277">
        <f>SUM(D31:D36)</f>
        <v>18993073.58</v>
      </c>
      <c r="E37" s="354"/>
      <c r="F37" s="279"/>
      <c r="G37" s="279"/>
      <c r="H37" s="42"/>
      <c r="I37" s="42"/>
      <c r="J37" s="42"/>
      <c r="K37" s="42"/>
    </row>
    <row r="38" spans="1:11" ht="21.75" thickBot="1">
      <c r="A38" s="185" t="s">
        <v>861</v>
      </c>
      <c r="B38" s="356">
        <v>3000</v>
      </c>
      <c r="C38" s="186">
        <v>232731</v>
      </c>
      <c r="D38" s="186">
        <v>232731</v>
      </c>
      <c r="E38" s="354"/>
      <c r="F38" s="279"/>
      <c r="G38" s="279"/>
      <c r="H38" s="42"/>
      <c r="I38" s="42"/>
      <c r="J38" s="42"/>
      <c r="K38" s="42"/>
    </row>
    <row r="39" spans="1:11" ht="21.75" thickBot="1">
      <c r="A39" s="302" t="s">
        <v>864</v>
      </c>
      <c r="B39" s="278"/>
      <c r="C39" s="307">
        <f>+C37+C38</f>
        <v>17415101</v>
      </c>
      <c r="D39" s="307">
        <f>+D37+D38</f>
        <v>19225804.58</v>
      </c>
      <c r="E39" s="290"/>
      <c r="F39" s="42"/>
      <c r="G39" s="42"/>
      <c r="H39" s="42"/>
      <c r="I39" s="42"/>
      <c r="J39" s="42"/>
      <c r="K39" s="42"/>
    </row>
  </sheetData>
  <sheetProtection/>
  <printOptions/>
  <pageMargins left="0.82" right="0.74" top="1" bottom="1" header="0.5" footer="0.5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Normal="75" zoomScaleSheetLayoutView="100" zoomScalePageLayoutView="0" workbookViewId="0" topLeftCell="B7">
      <selection activeCell="F25" sqref="F25"/>
    </sheetView>
  </sheetViews>
  <sheetFormatPr defaultColWidth="9.140625" defaultRowHeight="21.75"/>
  <cols>
    <col min="1" max="1" width="30.28125" style="43" customWidth="1"/>
    <col min="2" max="2" width="9.7109375" style="43" customWidth="1"/>
    <col min="3" max="3" width="19.140625" style="43" customWidth="1"/>
    <col min="4" max="4" width="14.7109375" style="43" customWidth="1"/>
    <col min="5" max="5" width="15.421875" style="43" customWidth="1"/>
    <col min="6" max="6" width="17.8515625" style="43" customWidth="1"/>
    <col min="7" max="7" width="14.00390625" style="43" customWidth="1"/>
    <col min="8" max="8" width="14.57421875" style="43" customWidth="1"/>
    <col min="9" max="9" width="15.28125" style="43" customWidth="1"/>
    <col min="10" max="10" width="11.28125" style="43" customWidth="1"/>
    <col min="11" max="11" width="13.00390625" style="43" customWidth="1"/>
    <col min="12" max="12" width="12.28125" style="43" customWidth="1"/>
    <col min="13" max="16384" width="9.140625" style="43" customWidth="1"/>
  </cols>
  <sheetData>
    <row r="1" ht="21">
      <c r="A1" s="43" t="s">
        <v>746</v>
      </c>
    </row>
    <row r="2" ht="21">
      <c r="A2" s="43" t="s">
        <v>747</v>
      </c>
    </row>
    <row r="3" ht="21.75" thickBot="1">
      <c r="A3" s="43" t="s">
        <v>117</v>
      </c>
    </row>
    <row r="4" spans="1:12" ht="21">
      <c r="A4" s="269" t="s">
        <v>329</v>
      </c>
      <c r="B4" s="269" t="s">
        <v>763</v>
      </c>
      <c r="C4" s="269" t="s">
        <v>43</v>
      </c>
      <c r="D4" s="269" t="s">
        <v>43</v>
      </c>
      <c r="E4" s="311" t="s">
        <v>43</v>
      </c>
      <c r="F4" s="269" t="s">
        <v>244</v>
      </c>
      <c r="G4" s="269" t="s">
        <v>878</v>
      </c>
      <c r="H4" s="311" t="s">
        <v>44</v>
      </c>
      <c r="I4" s="314" t="s">
        <v>358</v>
      </c>
      <c r="J4" s="317"/>
      <c r="K4" s="317"/>
      <c r="L4" s="317"/>
    </row>
    <row r="5" spans="1:12" ht="21">
      <c r="A5" s="184"/>
      <c r="B5" s="184" t="s">
        <v>768</v>
      </c>
      <c r="C5" s="184" t="s">
        <v>244</v>
      </c>
      <c r="D5" s="184" t="s">
        <v>877</v>
      </c>
      <c r="E5" s="312" t="s">
        <v>57</v>
      </c>
      <c r="F5" s="184" t="s">
        <v>868</v>
      </c>
      <c r="G5" s="184" t="s">
        <v>879</v>
      </c>
      <c r="H5" s="312" t="s">
        <v>57</v>
      </c>
      <c r="I5" s="315" t="s">
        <v>235</v>
      </c>
      <c r="J5" s="317"/>
      <c r="K5" s="317"/>
      <c r="L5" s="317"/>
    </row>
    <row r="6" spans="1:12" ht="21">
      <c r="A6" s="184" t="s">
        <v>766</v>
      </c>
      <c r="B6" s="184"/>
      <c r="C6" s="184" t="s">
        <v>868</v>
      </c>
      <c r="D6" s="184"/>
      <c r="E6" s="312"/>
      <c r="F6" s="366" t="s">
        <v>867</v>
      </c>
      <c r="G6" s="366" t="s">
        <v>876</v>
      </c>
      <c r="H6" s="312"/>
      <c r="I6" s="315"/>
      <c r="J6" s="317"/>
      <c r="K6" s="317"/>
      <c r="L6" s="317"/>
    </row>
    <row r="7" spans="1:9" ht="21.75" thickBot="1">
      <c r="A7" s="306"/>
      <c r="B7" s="306"/>
      <c r="C7" s="363" t="s">
        <v>867</v>
      </c>
      <c r="D7" s="363" t="s">
        <v>876</v>
      </c>
      <c r="E7" s="378"/>
      <c r="F7" s="310" t="s">
        <v>237</v>
      </c>
      <c r="G7" s="310" t="s">
        <v>237</v>
      </c>
      <c r="H7" s="378"/>
      <c r="I7" s="395"/>
    </row>
    <row r="8" spans="1:9" ht="21">
      <c r="A8" s="590" t="s">
        <v>177</v>
      </c>
      <c r="B8" s="343"/>
      <c r="C8" s="344"/>
      <c r="D8" s="344"/>
      <c r="E8" s="397"/>
      <c r="F8" s="344"/>
      <c r="G8" s="344"/>
      <c r="H8" s="397"/>
      <c r="I8" s="396"/>
    </row>
    <row r="9" spans="1:9" ht="21">
      <c r="A9" s="320" t="s">
        <v>412</v>
      </c>
      <c r="B9" s="345">
        <v>522000</v>
      </c>
      <c r="C9" s="274">
        <v>0</v>
      </c>
      <c r="D9" s="274">
        <v>0</v>
      </c>
      <c r="E9" s="375">
        <f>+C9+D9</f>
        <v>0</v>
      </c>
      <c r="F9" s="274">
        <v>0</v>
      </c>
      <c r="G9" s="274">
        <v>0</v>
      </c>
      <c r="H9" s="375">
        <f>+F9+G9</f>
        <v>0</v>
      </c>
      <c r="I9" s="382">
        <f>+E9-H9</f>
        <v>0</v>
      </c>
    </row>
    <row r="10" spans="1:9" ht="21">
      <c r="A10" s="320" t="s">
        <v>413</v>
      </c>
      <c r="B10" s="345">
        <v>531000</v>
      </c>
      <c r="C10" s="274">
        <v>90000</v>
      </c>
      <c r="D10" s="274">
        <v>0</v>
      </c>
      <c r="E10" s="375">
        <f>+C10+D10</f>
        <v>90000</v>
      </c>
      <c r="F10" s="274">
        <v>70000</v>
      </c>
      <c r="G10" s="274">
        <v>0</v>
      </c>
      <c r="H10" s="375">
        <f>+F10+G10</f>
        <v>70000</v>
      </c>
      <c r="I10" s="382">
        <f>+E10-H10</f>
        <v>20000</v>
      </c>
    </row>
    <row r="11" spans="1:9" ht="21">
      <c r="A11" s="320" t="s">
        <v>360</v>
      </c>
      <c r="B11" s="345">
        <v>532000</v>
      </c>
      <c r="C11" s="274">
        <v>40000</v>
      </c>
      <c r="D11" s="274">
        <v>0</v>
      </c>
      <c r="E11" s="375">
        <f>+C11+D11</f>
        <v>40000</v>
      </c>
      <c r="F11" s="274">
        <v>0</v>
      </c>
      <c r="G11" s="274">
        <v>0</v>
      </c>
      <c r="H11" s="375">
        <f>+F11+G11</f>
        <v>0</v>
      </c>
      <c r="I11" s="382">
        <f>+E11-H11</f>
        <v>40000</v>
      </c>
    </row>
    <row r="12" spans="1:9" ht="21">
      <c r="A12" s="320" t="s">
        <v>362</v>
      </c>
      <c r="B12" s="345">
        <v>533000</v>
      </c>
      <c r="C12" s="274">
        <v>415000</v>
      </c>
      <c r="D12" s="274">
        <v>0</v>
      </c>
      <c r="E12" s="375">
        <f>+C12+D12</f>
        <v>415000</v>
      </c>
      <c r="F12" s="274">
        <v>406216</v>
      </c>
      <c r="G12" s="274">
        <v>0</v>
      </c>
      <c r="H12" s="375">
        <f>+F12+G12</f>
        <v>406216</v>
      </c>
      <c r="I12" s="382">
        <f>+E12-H12</f>
        <v>8784</v>
      </c>
    </row>
    <row r="13" spans="1:9" ht="21.75" thickBot="1">
      <c r="A13" s="320" t="s">
        <v>154</v>
      </c>
      <c r="B13" s="310"/>
      <c r="C13" s="347">
        <v>1564000</v>
      </c>
      <c r="D13" s="347">
        <v>0</v>
      </c>
      <c r="E13" s="376">
        <f>+C13+D13</f>
        <v>1564000</v>
      </c>
      <c r="F13" s="347">
        <v>1555000</v>
      </c>
      <c r="G13" s="347">
        <v>0</v>
      </c>
      <c r="H13" s="376">
        <f>+F13+G13</f>
        <v>1555000</v>
      </c>
      <c r="I13" s="383">
        <f>+E13-H13</f>
        <v>9000</v>
      </c>
    </row>
    <row r="14" spans="1:9" ht="21.75" thickBot="1">
      <c r="A14" s="83" t="s">
        <v>57</v>
      </c>
      <c r="B14" s="83"/>
      <c r="C14" s="277">
        <f aca="true" t="shared" si="0" ref="C14:H14">SUM(C9:C13)</f>
        <v>2109000</v>
      </c>
      <c r="D14" s="277">
        <f t="shared" si="0"/>
        <v>0</v>
      </c>
      <c r="E14" s="313">
        <f t="shared" si="0"/>
        <v>2109000</v>
      </c>
      <c r="F14" s="277">
        <f t="shared" si="0"/>
        <v>2031216</v>
      </c>
      <c r="G14" s="277">
        <f t="shared" si="0"/>
        <v>0</v>
      </c>
      <c r="H14" s="313">
        <f t="shared" si="0"/>
        <v>2031216</v>
      </c>
      <c r="I14" s="384">
        <f>SUM(I9:I13)</f>
        <v>77784</v>
      </c>
    </row>
    <row r="15" spans="1:9" ht="21">
      <c r="A15" s="364" t="s">
        <v>304</v>
      </c>
      <c r="B15" s="343"/>
      <c r="C15" s="344"/>
      <c r="D15" s="344"/>
      <c r="E15" s="397"/>
      <c r="F15" s="344"/>
      <c r="G15" s="344"/>
      <c r="H15" s="397"/>
      <c r="I15" s="396"/>
    </row>
    <row r="16" spans="1:9" ht="21">
      <c r="A16" s="320" t="s">
        <v>412</v>
      </c>
      <c r="B16" s="345">
        <v>522000</v>
      </c>
      <c r="C16" s="274">
        <v>478000</v>
      </c>
      <c r="D16" s="274">
        <v>0</v>
      </c>
      <c r="E16" s="375">
        <f>SUM(C16:D16)</f>
        <v>478000</v>
      </c>
      <c r="F16" s="274">
        <v>0</v>
      </c>
      <c r="G16" s="274">
        <v>0</v>
      </c>
      <c r="H16" s="375">
        <v>0</v>
      </c>
      <c r="I16" s="382">
        <f>+E16-H16</f>
        <v>478000</v>
      </c>
    </row>
    <row r="17" spans="1:9" ht="21">
      <c r="A17" s="601" t="s">
        <v>413</v>
      </c>
      <c r="B17" s="602">
        <v>531000</v>
      </c>
      <c r="C17" s="457">
        <v>42000</v>
      </c>
      <c r="D17" s="457">
        <v>0</v>
      </c>
      <c r="E17" s="600">
        <f>SUM(C17:D17)</f>
        <v>42000</v>
      </c>
      <c r="F17" s="457">
        <v>0</v>
      </c>
      <c r="G17" s="457">
        <v>0</v>
      </c>
      <c r="H17" s="600">
        <v>0</v>
      </c>
      <c r="I17" s="382">
        <f>+E17-H17</f>
        <v>42000</v>
      </c>
    </row>
    <row r="18" spans="1:9" ht="21">
      <c r="A18" s="320" t="s">
        <v>360</v>
      </c>
      <c r="B18" s="345">
        <v>532000</v>
      </c>
      <c r="C18" s="274">
        <v>0</v>
      </c>
      <c r="D18" s="274">
        <v>1900000</v>
      </c>
      <c r="E18" s="375">
        <f>+C18+D18</f>
        <v>1900000</v>
      </c>
      <c r="F18" s="274">
        <v>0</v>
      </c>
      <c r="G18" s="274">
        <v>1487316.39</v>
      </c>
      <c r="H18" s="375">
        <f>+F18+G18</f>
        <v>1487316.39</v>
      </c>
      <c r="I18" s="382">
        <f>+E18-H18</f>
        <v>412683.6100000001</v>
      </c>
    </row>
    <row r="19" spans="1:9" ht="21">
      <c r="A19" s="320" t="s">
        <v>362</v>
      </c>
      <c r="B19" s="345">
        <v>533000</v>
      </c>
      <c r="C19" s="274">
        <v>88000</v>
      </c>
      <c r="D19" s="274">
        <v>0</v>
      </c>
      <c r="E19" s="375">
        <f>SUM(C19:D19)</f>
        <v>88000</v>
      </c>
      <c r="F19" s="274">
        <v>86906</v>
      </c>
      <c r="G19" s="274">
        <v>0</v>
      </c>
      <c r="H19" s="375">
        <f>SUM(F19:G19)</f>
        <v>86906</v>
      </c>
      <c r="I19" s="382">
        <f>+E19-H19</f>
        <v>1094</v>
      </c>
    </row>
    <row r="20" spans="1:9" ht="21">
      <c r="A20" s="320" t="s">
        <v>154</v>
      </c>
      <c r="B20" s="345">
        <v>542000</v>
      </c>
      <c r="C20" s="274">
        <v>0</v>
      </c>
      <c r="D20" s="274">
        <v>0</v>
      </c>
      <c r="E20" s="375">
        <f>+C20+D20</f>
        <v>0</v>
      </c>
      <c r="F20" s="274">
        <v>0</v>
      </c>
      <c r="G20" s="274">
        <v>0</v>
      </c>
      <c r="H20" s="375">
        <f>+F20+G20</f>
        <v>0</v>
      </c>
      <c r="I20" s="382">
        <f>+E20-H20</f>
        <v>0</v>
      </c>
    </row>
    <row r="21" spans="1:9" ht="21.75" thickBot="1">
      <c r="A21" s="346"/>
      <c r="B21" s="310"/>
      <c r="C21" s="347"/>
      <c r="D21" s="347"/>
      <c r="E21" s="376"/>
      <c r="F21" s="347"/>
      <c r="G21" s="347"/>
      <c r="H21" s="376"/>
      <c r="I21" s="383"/>
    </row>
    <row r="22" spans="1:9" ht="21.75" thickBot="1">
      <c r="A22" s="83" t="s">
        <v>57</v>
      </c>
      <c r="B22" s="83"/>
      <c r="C22" s="277">
        <f>SUM(C16:C21)</f>
        <v>608000</v>
      </c>
      <c r="D22" s="277">
        <f>SUM(D18:D21)</f>
        <v>1900000</v>
      </c>
      <c r="E22" s="313">
        <f>SUM(E16:E21)</f>
        <v>2508000</v>
      </c>
      <c r="F22" s="277">
        <f>SUM(F18:F21)</f>
        <v>86906</v>
      </c>
      <c r="G22" s="277">
        <f>SUM(G18:G21)</f>
        <v>1487316.39</v>
      </c>
      <c r="H22" s="313">
        <f>SUM(H18:H21)</f>
        <v>1574222.39</v>
      </c>
      <c r="I22" s="384">
        <f>SUM(I16:I21)</f>
        <v>933777.6100000001</v>
      </c>
    </row>
    <row r="23" spans="1:9" ht="21.75" thickBot="1">
      <c r="A23" s="302" t="s">
        <v>352</v>
      </c>
      <c r="B23" s="83"/>
      <c r="C23" s="277">
        <f>+C14+C22</f>
        <v>2717000</v>
      </c>
      <c r="D23" s="277">
        <f aca="true" t="shared" si="1" ref="D23:I23">+D14+D22</f>
        <v>1900000</v>
      </c>
      <c r="E23" s="313">
        <f t="shared" si="1"/>
        <v>4617000</v>
      </c>
      <c r="F23" s="277">
        <f t="shared" si="1"/>
        <v>2118122</v>
      </c>
      <c r="G23" s="277">
        <f t="shared" si="1"/>
        <v>1487316.39</v>
      </c>
      <c r="H23" s="313">
        <f t="shared" si="1"/>
        <v>3605438.3899999997</v>
      </c>
      <c r="I23" s="384">
        <f t="shared" si="1"/>
        <v>1011561.6100000001</v>
      </c>
    </row>
    <row r="24" spans="1:9" s="42" customFormat="1" ht="21">
      <c r="A24" s="308"/>
      <c r="B24" s="303"/>
      <c r="C24" s="279"/>
      <c r="D24" s="279"/>
      <c r="E24" s="279"/>
      <c r="F24" s="279"/>
      <c r="G24" s="279"/>
      <c r="H24" s="279"/>
      <c r="I24" s="279"/>
    </row>
    <row r="25" spans="1:9" s="42" customFormat="1" ht="21">
      <c r="A25" s="308"/>
      <c r="B25" s="303"/>
      <c r="C25" s="279"/>
      <c r="D25" s="279"/>
      <c r="E25" s="279"/>
      <c r="F25" s="279"/>
      <c r="G25" s="279"/>
      <c r="H25" s="279"/>
      <c r="I25" s="279"/>
    </row>
    <row r="26" spans="1:9" s="42" customFormat="1" ht="21">
      <c r="A26" s="308"/>
      <c r="B26" s="303"/>
      <c r="C26" s="279"/>
      <c r="D26" s="279"/>
      <c r="E26" s="279"/>
      <c r="F26" s="279"/>
      <c r="G26" s="279"/>
      <c r="H26" s="279"/>
      <c r="I26" s="279"/>
    </row>
    <row r="27" spans="1:9" s="42" customFormat="1" ht="21">
      <c r="A27" s="308"/>
      <c r="B27" s="303"/>
      <c r="C27" s="279"/>
      <c r="D27" s="279"/>
      <c r="E27" s="279"/>
      <c r="F27" s="279"/>
      <c r="G27" s="279"/>
      <c r="H27" s="279"/>
      <c r="I27" s="279"/>
    </row>
    <row r="28" spans="1:9" s="42" customFormat="1" ht="21">
      <c r="A28" s="308"/>
      <c r="B28" s="303"/>
      <c r="C28" s="279"/>
      <c r="D28" s="279"/>
      <c r="E28" s="279"/>
      <c r="F28" s="279"/>
      <c r="G28" s="279"/>
      <c r="H28" s="279"/>
      <c r="I28" s="279"/>
    </row>
    <row r="29" spans="1:9" s="42" customFormat="1" ht="21.75" thickBot="1">
      <c r="A29" s="350"/>
      <c r="B29" s="365"/>
      <c r="C29" s="352"/>
      <c r="D29" s="352"/>
      <c r="E29" s="352"/>
      <c r="F29" s="352"/>
      <c r="G29" s="279"/>
      <c r="H29" s="279"/>
      <c r="I29" s="279"/>
    </row>
    <row r="30" spans="1:9" ht="27" customHeight="1" thickBot="1">
      <c r="A30" s="350"/>
      <c r="B30" s="351"/>
      <c r="C30" s="352"/>
      <c r="D30" s="352"/>
      <c r="E30" s="352"/>
      <c r="F30" s="352"/>
      <c r="G30" s="279"/>
      <c r="H30" s="279"/>
      <c r="I30" s="42"/>
    </row>
    <row r="31" spans="1:15" ht="21">
      <c r="A31" s="269" t="s">
        <v>245</v>
      </c>
      <c r="B31" s="269" t="s">
        <v>763</v>
      </c>
      <c r="C31" s="270" t="s">
        <v>43</v>
      </c>
      <c r="D31" s="270"/>
      <c r="E31" s="270"/>
      <c r="F31" s="270" t="s">
        <v>269</v>
      </c>
      <c r="G31" s="353"/>
      <c r="H31" s="353"/>
      <c r="I31" s="354"/>
      <c r="J31" s="279"/>
      <c r="K31" s="279"/>
      <c r="L31" s="42"/>
      <c r="M31" s="42"/>
      <c r="N31" s="42"/>
      <c r="O31" s="42"/>
    </row>
    <row r="32" spans="1:15" ht="21.75" thickBot="1">
      <c r="A32" s="306"/>
      <c r="B32" s="306" t="s">
        <v>768</v>
      </c>
      <c r="C32" s="272"/>
      <c r="D32" s="272"/>
      <c r="E32" s="272"/>
      <c r="F32" s="271"/>
      <c r="G32" s="354"/>
      <c r="H32" s="354"/>
      <c r="I32" s="354"/>
      <c r="J32" s="279"/>
      <c r="K32" s="279"/>
      <c r="L32" s="42"/>
      <c r="M32" s="42"/>
      <c r="N32" s="42"/>
      <c r="O32" s="42"/>
    </row>
    <row r="33" spans="1:15" ht="21">
      <c r="A33" s="355" t="s">
        <v>143</v>
      </c>
      <c r="B33" s="356" t="s">
        <v>446</v>
      </c>
      <c r="C33" s="357">
        <v>65000</v>
      </c>
      <c r="D33" s="357"/>
      <c r="E33" s="357"/>
      <c r="F33" s="357">
        <v>40667.63</v>
      </c>
      <c r="G33" s="354"/>
      <c r="H33" s="354"/>
      <c r="I33" s="354"/>
      <c r="J33" s="279"/>
      <c r="K33" s="279"/>
      <c r="L33" s="42"/>
      <c r="M33" s="42"/>
      <c r="N33" s="42"/>
      <c r="O33" s="42"/>
    </row>
    <row r="34" spans="1:15" ht="21">
      <c r="A34" s="358" t="s">
        <v>144</v>
      </c>
      <c r="B34" s="356" t="s">
        <v>445</v>
      </c>
      <c r="C34" s="359">
        <v>30000</v>
      </c>
      <c r="D34" s="359"/>
      <c r="E34" s="359"/>
      <c r="F34" s="359">
        <v>109548</v>
      </c>
      <c r="G34" s="354"/>
      <c r="H34" s="354"/>
      <c r="I34" s="354"/>
      <c r="J34" s="279"/>
      <c r="K34" s="279"/>
      <c r="L34" s="42"/>
      <c r="M34" s="42"/>
      <c r="N34" s="42"/>
      <c r="O34" s="42"/>
    </row>
    <row r="35" spans="1:15" ht="21">
      <c r="A35" s="358" t="s">
        <v>145</v>
      </c>
      <c r="B35" s="356" t="s">
        <v>447</v>
      </c>
      <c r="C35" s="359">
        <v>70000</v>
      </c>
      <c r="D35" s="359"/>
      <c r="E35" s="359"/>
      <c r="F35" s="359">
        <v>62903.13</v>
      </c>
      <c r="G35" s="354"/>
      <c r="H35" s="354"/>
      <c r="I35" s="354"/>
      <c r="J35" s="279"/>
      <c r="K35" s="279"/>
      <c r="L35" s="42"/>
      <c r="M35" s="42"/>
      <c r="N35" s="42"/>
      <c r="O35" s="42"/>
    </row>
    <row r="36" spans="1:15" ht="21">
      <c r="A36" s="358" t="s">
        <v>146</v>
      </c>
      <c r="B36" s="356" t="s">
        <v>449</v>
      </c>
      <c r="C36" s="359">
        <v>50000</v>
      </c>
      <c r="D36" s="359"/>
      <c r="E36" s="359"/>
      <c r="F36" s="359">
        <v>0</v>
      </c>
      <c r="G36" s="354"/>
      <c r="H36" s="354"/>
      <c r="I36" s="354"/>
      <c r="J36" s="279"/>
      <c r="K36" s="279"/>
      <c r="L36" s="42"/>
      <c r="M36" s="42"/>
      <c r="N36" s="42"/>
      <c r="O36" s="42"/>
    </row>
    <row r="37" spans="1:15" ht="21">
      <c r="A37" s="358" t="s">
        <v>862</v>
      </c>
      <c r="B37" s="356" t="s">
        <v>444</v>
      </c>
      <c r="C37" s="359">
        <v>8935000</v>
      </c>
      <c r="D37" s="359"/>
      <c r="E37" s="359"/>
      <c r="F37" s="359">
        <v>7119765.17</v>
      </c>
      <c r="G37" s="354"/>
      <c r="H37" s="354"/>
      <c r="I37" s="354"/>
      <c r="J37" s="279"/>
      <c r="K37" s="279"/>
      <c r="L37" s="42"/>
      <c r="M37" s="42"/>
      <c r="N37" s="42"/>
      <c r="O37" s="42"/>
    </row>
    <row r="38" spans="1:15" ht="21.75" thickBot="1">
      <c r="A38" s="360" t="s">
        <v>147</v>
      </c>
      <c r="B38" s="304" t="s">
        <v>448</v>
      </c>
      <c r="C38" s="361">
        <v>8032370</v>
      </c>
      <c r="D38" s="361"/>
      <c r="E38" s="361"/>
      <c r="F38" s="361">
        <v>11660189.65</v>
      </c>
      <c r="G38" s="354"/>
      <c r="H38" s="354"/>
      <c r="I38" s="354"/>
      <c r="J38" s="279"/>
      <c r="K38" s="279"/>
      <c r="L38" s="42"/>
      <c r="M38" s="42"/>
      <c r="N38" s="42"/>
      <c r="O38" s="42"/>
    </row>
    <row r="39" spans="1:15" ht="21.75" thickBot="1">
      <c r="A39" s="83" t="s">
        <v>863</v>
      </c>
      <c r="B39" s="323"/>
      <c r="C39" s="277">
        <f>SUM(C33:C38)</f>
        <v>17182370</v>
      </c>
      <c r="D39" s="277"/>
      <c r="E39" s="277"/>
      <c r="F39" s="277">
        <f>SUM(F33:F38)</f>
        <v>18993073.58</v>
      </c>
      <c r="G39" s="354"/>
      <c r="H39" s="354"/>
      <c r="I39" s="354"/>
      <c r="J39" s="279"/>
      <c r="K39" s="279"/>
      <c r="L39" s="42"/>
      <c r="M39" s="42"/>
      <c r="N39" s="42"/>
      <c r="O39" s="42"/>
    </row>
    <row r="40" spans="1:15" ht="21.75" thickBot="1">
      <c r="A40" s="185" t="s">
        <v>861</v>
      </c>
      <c r="B40" s="356">
        <v>3000</v>
      </c>
      <c r="C40" s="186">
        <v>232731</v>
      </c>
      <c r="D40" s="186"/>
      <c r="E40" s="186"/>
      <c r="F40" s="186">
        <v>232731</v>
      </c>
      <c r="G40" s="354"/>
      <c r="H40" s="354"/>
      <c r="I40" s="354"/>
      <c r="J40" s="279"/>
      <c r="K40" s="279"/>
      <c r="L40" s="42"/>
      <c r="M40" s="42"/>
      <c r="N40" s="42"/>
      <c r="O40" s="42"/>
    </row>
    <row r="41" spans="1:15" ht="21.75" thickBot="1">
      <c r="A41" s="302" t="s">
        <v>864</v>
      </c>
      <c r="B41" s="278"/>
      <c r="C41" s="307">
        <f>+C39+C40</f>
        <v>17415101</v>
      </c>
      <c r="D41" s="307"/>
      <c r="E41" s="307"/>
      <c r="F41" s="307">
        <f>+F39+F40</f>
        <v>19225804.58</v>
      </c>
      <c r="G41" s="362"/>
      <c r="H41" s="362"/>
      <c r="I41" s="290"/>
      <c r="J41" s="42"/>
      <c r="K41" s="42"/>
      <c r="L41" s="42"/>
      <c r="M41" s="42"/>
      <c r="N41" s="42"/>
      <c r="O41" s="42"/>
    </row>
  </sheetData>
  <sheetProtection/>
  <printOptions/>
  <pageMargins left="0.46" right="0.36" top="1" bottom="0.6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SheetLayoutView="100" zoomScalePageLayoutView="0" workbookViewId="0" topLeftCell="B1">
      <selection activeCell="G11" sqref="G11"/>
    </sheetView>
  </sheetViews>
  <sheetFormatPr defaultColWidth="13.57421875" defaultRowHeight="21.75"/>
  <cols>
    <col min="1" max="1" width="28.421875" style="43" customWidth="1"/>
    <col min="2" max="2" width="10.28125" style="43" customWidth="1"/>
    <col min="3" max="3" width="17.140625" style="43" customWidth="1"/>
    <col min="4" max="4" width="17.421875" style="43" customWidth="1"/>
    <col min="5" max="5" width="14.28125" style="43" customWidth="1"/>
    <col min="6" max="6" width="14.8515625" style="43" customWidth="1"/>
    <col min="7" max="7" width="15.7109375" style="43" customWidth="1"/>
    <col min="8" max="8" width="13.28125" style="43" customWidth="1"/>
    <col min="9" max="9" width="14.28125" style="48" customWidth="1"/>
    <col min="10" max="16384" width="13.57421875" style="43" customWidth="1"/>
  </cols>
  <sheetData>
    <row r="1" ht="21">
      <c r="A1" s="43" t="s">
        <v>748</v>
      </c>
    </row>
    <row r="2" ht="21">
      <c r="A2" s="43" t="s">
        <v>749</v>
      </c>
    </row>
    <row r="3" ht="21.75" thickBot="1">
      <c r="A3" s="43" t="s">
        <v>116</v>
      </c>
    </row>
    <row r="4" spans="1:12" ht="21">
      <c r="A4" s="269" t="s">
        <v>329</v>
      </c>
      <c r="B4" s="269" t="s">
        <v>763</v>
      </c>
      <c r="C4" s="269" t="s">
        <v>43</v>
      </c>
      <c r="D4" s="269" t="s">
        <v>43</v>
      </c>
      <c r="E4" s="311" t="s">
        <v>43</v>
      </c>
      <c r="F4" s="269" t="s">
        <v>649</v>
      </c>
      <c r="G4" s="269" t="s">
        <v>319</v>
      </c>
      <c r="H4" s="311" t="s">
        <v>44</v>
      </c>
      <c r="I4" s="314" t="s">
        <v>358</v>
      </c>
      <c r="J4" s="317"/>
      <c r="K4" s="317"/>
      <c r="L4" s="317"/>
    </row>
    <row r="5" spans="1:12" ht="21">
      <c r="A5" s="184"/>
      <c r="B5" s="184" t="s">
        <v>768</v>
      </c>
      <c r="C5" s="184" t="s">
        <v>649</v>
      </c>
      <c r="D5" s="184" t="s">
        <v>319</v>
      </c>
      <c r="E5" s="312" t="s">
        <v>57</v>
      </c>
      <c r="F5" s="184" t="s">
        <v>317</v>
      </c>
      <c r="G5" s="184" t="s">
        <v>320</v>
      </c>
      <c r="H5" s="312" t="s">
        <v>57</v>
      </c>
      <c r="I5" s="315" t="s">
        <v>235</v>
      </c>
      <c r="J5" s="317"/>
      <c r="K5" s="317"/>
      <c r="L5" s="317"/>
    </row>
    <row r="6" spans="1:9" ht="21">
      <c r="A6" s="184" t="s">
        <v>766</v>
      </c>
      <c r="B6" s="184"/>
      <c r="C6" s="184" t="s">
        <v>317</v>
      </c>
      <c r="D6" s="184" t="s">
        <v>322</v>
      </c>
      <c r="E6" s="312"/>
      <c r="F6" s="184" t="s">
        <v>138</v>
      </c>
      <c r="G6" s="184" t="s">
        <v>321</v>
      </c>
      <c r="H6" s="377"/>
      <c r="I6" s="315"/>
    </row>
    <row r="7" spans="1:9" ht="21">
      <c r="A7" s="184"/>
      <c r="B7" s="184"/>
      <c r="C7" s="184" t="s">
        <v>318</v>
      </c>
      <c r="D7" s="184" t="s">
        <v>318</v>
      </c>
      <c r="E7" s="312"/>
      <c r="F7" s="184" t="s">
        <v>140</v>
      </c>
      <c r="G7" s="184" t="s">
        <v>140</v>
      </c>
      <c r="H7" s="377"/>
      <c r="I7" s="315"/>
    </row>
    <row r="8" spans="1:9" ht="21.75" thickBot="1">
      <c r="A8" s="184"/>
      <c r="B8" s="184"/>
      <c r="C8" s="304" t="s">
        <v>458</v>
      </c>
      <c r="D8" s="304" t="s">
        <v>866</v>
      </c>
      <c r="E8" s="373"/>
      <c r="F8" s="304" t="s">
        <v>458</v>
      </c>
      <c r="G8" s="304" t="s">
        <v>866</v>
      </c>
      <c r="H8" s="378"/>
      <c r="I8" s="395"/>
    </row>
    <row r="9" spans="1:9" ht="21">
      <c r="A9" s="369" t="s">
        <v>304</v>
      </c>
      <c r="B9" s="367"/>
      <c r="C9" s="367"/>
      <c r="D9" s="367"/>
      <c r="E9" s="399"/>
      <c r="F9" s="367"/>
      <c r="G9" s="367"/>
      <c r="H9" s="399"/>
      <c r="I9" s="401"/>
    </row>
    <row r="10" spans="1:9" ht="21">
      <c r="A10" s="320" t="s">
        <v>415</v>
      </c>
      <c r="B10" s="345">
        <v>532000</v>
      </c>
      <c r="C10" s="274">
        <v>30000</v>
      </c>
      <c r="D10" s="274">
        <v>200000</v>
      </c>
      <c r="E10" s="375">
        <f>+C10+D10</f>
        <v>230000</v>
      </c>
      <c r="F10" s="274">
        <v>15500</v>
      </c>
      <c r="G10" s="274">
        <v>20000</v>
      </c>
      <c r="H10" s="375">
        <f>+F10+G10</f>
        <v>35500</v>
      </c>
      <c r="I10" s="382">
        <f>+E10-H10</f>
        <v>194500</v>
      </c>
    </row>
    <row r="11" spans="1:9" ht="21">
      <c r="A11" s="320"/>
      <c r="B11" s="345"/>
      <c r="C11" s="274"/>
      <c r="D11" s="274"/>
      <c r="E11" s="375"/>
      <c r="F11" s="274"/>
      <c r="G11" s="274"/>
      <c r="H11" s="375"/>
      <c r="I11" s="382"/>
    </row>
    <row r="12" spans="1:9" ht="21">
      <c r="A12" s="320"/>
      <c r="B12" s="345"/>
      <c r="C12" s="274"/>
      <c r="D12" s="274"/>
      <c r="E12" s="375"/>
      <c r="F12" s="274"/>
      <c r="G12" s="274"/>
      <c r="H12" s="375"/>
      <c r="I12" s="382"/>
    </row>
    <row r="13" spans="1:9" ht="21.75" thickBot="1">
      <c r="A13" s="275"/>
      <c r="B13" s="368"/>
      <c r="C13" s="276"/>
      <c r="D13" s="276"/>
      <c r="E13" s="400"/>
      <c r="F13" s="276"/>
      <c r="G13" s="276"/>
      <c r="H13" s="400"/>
      <c r="I13" s="402"/>
    </row>
    <row r="14" spans="1:9" ht="21.75" thickBot="1">
      <c r="A14" s="89" t="s">
        <v>57</v>
      </c>
      <c r="B14" s="89"/>
      <c r="C14" s="76">
        <f aca="true" t="shared" si="0" ref="C14:I14">SUM(C10:C13)</f>
        <v>30000</v>
      </c>
      <c r="D14" s="76">
        <f t="shared" si="0"/>
        <v>200000</v>
      </c>
      <c r="E14" s="370">
        <f t="shared" si="0"/>
        <v>230000</v>
      </c>
      <c r="F14" s="76">
        <f t="shared" si="0"/>
        <v>15500</v>
      </c>
      <c r="G14" s="76">
        <f t="shared" si="0"/>
        <v>20000</v>
      </c>
      <c r="H14" s="370">
        <f t="shared" si="0"/>
        <v>35500</v>
      </c>
      <c r="I14" s="371">
        <f t="shared" si="0"/>
        <v>194500</v>
      </c>
    </row>
  </sheetData>
  <sheetProtection/>
  <printOptions/>
  <pageMargins left="0.56" right="0.57" top="1" bottom="1" header="0.5" footer="0.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42"/>
  <sheetViews>
    <sheetView zoomScaleSheetLayoutView="100" zoomScalePageLayoutView="0" workbookViewId="0" topLeftCell="A4">
      <selection activeCell="D21" sqref="D21"/>
    </sheetView>
  </sheetViews>
  <sheetFormatPr defaultColWidth="13.57421875" defaultRowHeight="21.75"/>
  <cols>
    <col min="1" max="1" width="30.28125" style="43" customWidth="1"/>
    <col min="2" max="2" width="10.7109375" style="43" customWidth="1"/>
    <col min="3" max="3" width="15.7109375" style="43" customWidth="1"/>
    <col min="4" max="4" width="16.8515625" style="43" customWidth="1"/>
    <col min="5" max="5" width="16.421875" style="43" customWidth="1"/>
    <col min="6" max="6" width="14.00390625" style="43" customWidth="1"/>
    <col min="7" max="7" width="15.28125" style="43" customWidth="1"/>
    <col min="8" max="8" width="16.00390625" style="43" customWidth="1"/>
    <col min="9" max="9" width="13.57421875" style="48" customWidth="1"/>
    <col min="10" max="16384" width="13.57421875" style="43" customWidth="1"/>
  </cols>
  <sheetData>
    <row r="1" ht="21">
      <c r="A1" s="43" t="s">
        <v>159</v>
      </c>
    </row>
    <row r="2" ht="21">
      <c r="A2" s="43" t="s">
        <v>98</v>
      </c>
    </row>
    <row r="3" ht="21.75" thickBot="1">
      <c r="A3" s="43" t="s">
        <v>114</v>
      </c>
    </row>
    <row r="4" spans="1:12" ht="21">
      <c r="A4" s="269" t="s">
        <v>329</v>
      </c>
      <c r="B4" s="269" t="s">
        <v>763</v>
      </c>
      <c r="C4" s="269" t="s">
        <v>43</v>
      </c>
      <c r="D4" s="269" t="s">
        <v>43</v>
      </c>
      <c r="E4" s="311" t="s">
        <v>43</v>
      </c>
      <c r="F4" s="269" t="s">
        <v>423</v>
      </c>
      <c r="G4" s="269" t="s">
        <v>158</v>
      </c>
      <c r="H4" s="311" t="s">
        <v>44</v>
      </c>
      <c r="I4" s="314" t="s">
        <v>358</v>
      </c>
      <c r="J4" s="317"/>
      <c r="K4" s="317"/>
      <c r="L4" s="317"/>
    </row>
    <row r="5" spans="1:12" ht="21">
      <c r="A5" s="184"/>
      <c r="B5" s="184" t="s">
        <v>768</v>
      </c>
      <c r="C5" s="184" t="s">
        <v>423</v>
      </c>
      <c r="D5" s="184" t="s">
        <v>156</v>
      </c>
      <c r="E5" s="312" t="s">
        <v>57</v>
      </c>
      <c r="F5" s="184" t="s">
        <v>422</v>
      </c>
      <c r="G5" s="184" t="s">
        <v>157</v>
      </c>
      <c r="H5" s="312" t="s">
        <v>57</v>
      </c>
      <c r="I5" s="315" t="s">
        <v>235</v>
      </c>
      <c r="J5" s="317"/>
      <c r="K5" s="317"/>
      <c r="L5" s="317"/>
    </row>
    <row r="6" spans="1:12" ht="21">
      <c r="A6" s="184" t="s">
        <v>766</v>
      </c>
      <c r="B6" s="184"/>
      <c r="C6" s="184" t="s">
        <v>422</v>
      </c>
      <c r="D6" s="184" t="s">
        <v>155</v>
      </c>
      <c r="E6" s="312"/>
      <c r="F6" s="184"/>
      <c r="G6" s="184" t="s">
        <v>459</v>
      </c>
      <c r="H6" s="312"/>
      <c r="I6" s="315"/>
      <c r="J6" s="317"/>
      <c r="K6" s="317"/>
      <c r="L6" s="317"/>
    </row>
    <row r="7" spans="1:9" ht="21.75" thickBot="1">
      <c r="A7" s="306"/>
      <c r="B7" s="306"/>
      <c r="C7" s="304" t="s">
        <v>869</v>
      </c>
      <c r="D7" s="304" t="s">
        <v>460</v>
      </c>
      <c r="E7" s="312"/>
      <c r="F7" s="304" t="s">
        <v>869</v>
      </c>
      <c r="G7" s="304" t="s">
        <v>460</v>
      </c>
      <c r="H7" s="377"/>
      <c r="I7" s="379"/>
    </row>
    <row r="8" spans="1:9" ht="21">
      <c r="A8" s="590" t="s">
        <v>303</v>
      </c>
      <c r="B8" s="333"/>
      <c r="C8" s="333"/>
      <c r="D8" s="333"/>
      <c r="E8" s="374"/>
      <c r="F8" s="333"/>
      <c r="G8" s="333"/>
      <c r="H8" s="374"/>
      <c r="I8" s="381"/>
    </row>
    <row r="9" spans="1:9" ht="21">
      <c r="A9" s="320" t="s">
        <v>416</v>
      </c>
      <c r="B9" s="345">
        <v>532000</v>
      </c>
      <c r="C9" s="274">
        <v>0</v>
      </c>
      <c r="D9" s="274">
        <v>275000</v>
      </c>
      <c r="E9" s="375">
        <f>+C9+D9</f>
        <v>275000</v>
      </c>
      <c r="F9" s="274">
        <v>0</v>
      </c>
      <c r="G9" s="274">
        <v>171400</v>
      </c>
      <c r="H9" s="375">
        <f>+F9+G9</f>
        <v>171400</v>
      </c>
      <c r="I9" s="382">
        <f>+E9-H9</f>
        <v>103600</v>
      </c>
    </row>
    <row r="10" spans="1:9" ht="21.75" thickBot="1">
      <c r="A10" s="346"/>
      <c r="B10" s="310"/>
      <c r="C10" s="347"/>
      <c r="D10" s="347"/>
      <c r="E10" s="376"/>
      <c r="F10" s="347"/>
      <c r="G10" s="347"/>
      <c r="H10" s="376">
        <f>+F10+G10</f>
        <v>0</v>
      </c>
      <c r="I10" s="383"/>
    </row>
    <row r="11" spans="1:9" ht="21.75" thickBot="1">
      <c r="A11" s="89" t="s">
        <v>406</v>
      </c>
      <c r="B11" s="89"/>
      <c r="C11" s="76">
        <f>SUM(C9:C10)</f>
        <v>0</v>
      </c>
      <c r="D11" s="76">
        <f>SUM(D9:D10)</f>
        <v>275000</v>
      </c>
      <c r="E11" s="370">
        <f>SUM(E9:E10)</f>
        <v>275000</v>
      </c>
      <c r="F11" s="76">
        <f>SUM(F9:F10)</f>
        <v>0</v>
      </c>
      <c r="G11" s="76">
        <f>SUM(G9:G10)</f>
        <v>171400</v>
      </c>
      <c r="H11" s="370">
        <f>+F11+G11</f>
        <v>171400</v>
      </c>
      <c r="I11" s="371">
        <f>SUM(I9:I10)</f>
        <v>103600</v>
      </c>
    </row>
    <row r="12" spans="1:9" ht="21">
      <c r="A12" s="364" t="s">
        <v>461</v>
      </c>
      <c r="B12" s="333"/>
      <c r="C12" s="333"/>
      <c r="D12" s="333"/>
      <c r="E12" s="374"/>
      <c r="F12" s="333"/>
      <c r="G12" s="333"/>
      <c r="H12" s="374"/>
      <c r="I12" s="381"/>
    </row>
    <row r="13" spans="1:9" ht="21">
      <c r="A13" s="320" t="s">
        <v>416</v>
      </c>
      <c r="B13" s="345">
        <v>532000</v>
      </c>
      <c r="C13" s="274">
        <v>300000</v>
      </c>
      <c r="D13" s="274">
        <v>470000</v>
      </c>
      <c r="E13" s="375">
        <f>+C13+D13</f>
        <v>770000</v>
      </c>
      <c r="F13" s="274">
        <v>279378</v>
      </c>
      <c r="G13" s="274">
        <v>196510</v>
      </c>
      <c r="H13" s="375">
        <f>+F13+G13</f>
        <v>475888</v>
      </c>
      <c r="I13" s="382">
        <f>+E13-H13</f>
        <v>294112</v>
      </c>
    </row>
    <row r="14" spans="1:9" ht="21">
      <c r="A14" s="320" t="s">
        <v>362</v>
      </c>
      <c r="B14" s="345">
        <v>533000</v>
      </c>
      <c r="C14" s="274">
        <v>40000</v>
      </c>
      <c r="D14" s="274">
        <v>0</v>
      </c>
      <c r="E14" s="375">
        <f>+C14+D14</f>
        <v>40000</v>
      </c>
      <c r="F14" s="274">
        <v>39966</v>
      </c>
      <c r="G14" s="274">
        <v>0</v>
      </c>
      <c r="H14" s="375">
        <f>+F14+G14</f>
        <v>39966</v>
      </c>
      <c r="I14" s="382">
        <f>+E14-H14</f>
        <v>34</v>
      </c>
    </row>
    <row r="15" spans="1:9" ht="21">
      <c r="A15" s="320"/>
      <c r="B15" s="345"/>
      <c r="C15" s="274"/>
      <c r="D15" s="274"/>
      <c r="E15" s="375"/>
      <c r="F15" s="274"/>
      <c r="G15" s="274"/>
      <c r="H15" s="375"/>
      <c r="I15" s="382"/>
    </row>
    <row r="16" spans="1:9" ht="21.75" thickBot="1">
      <c r="A16" s="346"/>
      <c r="B16" s="310"/>
      <c r="C16" s="347"/>
      <c r="D16" s="347"/>
      <c r="E16" s="376"/>
      <c r="F16" s="347"/>
      <c r="G16" s="347"/>
      <c r="H16" s="376"/>
      <c r="I16" s="383"/>
    </row>
    <row r="17" spans="1:9" ht="21.75" thickBot="1">
      <c r="A17" s="89" t="s">
        <v>406</v>
      </c>
      <c r="B17" s="89"/>
      <c r="C17" s="76">
        <f>SUM(C13:C16)</f>
        <v>340000</v>
      </c>
      <c r="D17" s="76">
        <f>+D13+D14+D15</f>
        <v>470000</v>
      </c>
      <c r="E17" s="370">
        <f>+E13+E14+E15</f>
        <v>810000</v>
      </c>
      <c r="F17" s="76">
        <f>SUM(F13:F16)</f>
        <v>319344</v>
      </c>
      <c r="G17" s="76">
        <f>SUM(G13:G16)</f>
        <v>196510</v>
      </c>
      <c r="H17" s="370">
        <f>+H13+H14+H15</f>
        <v>515854</v>
      </c>
      <c r="I17" s="371">
        <f>SUM(I13:I16)</f>
        <v>294146</v>
      </c>
    </row>
    <row r="18" spans="1:9" s="42" customFormat="1" ht="21.75" thickBot="1">
      <c r="A18" s="89" t="s">
        <v>257</v>
      </c>
      <c r="B18" s="89"/>
      <c r="C18" s="76">
        <f>+C11+C17</f>
        <v>340000</v>
      </c>
      <c r="D18" s="76">
        <f>+D11+D17</f>
        <v>745000</v>
      </c>
      <c r="E18" s="370">
        <f>SUM(C18:D18)</f>
        <v>1085000</v>
      </c>
      <c r="F18" s="76">
        <f>SUM(F16:F17)</f>
        <v>319344</v>
      </c>
      <c r="G18" s="76">
        <f>+G11+G17</f>
        <v>367910</v>
      </c>
      <c r="H18" s="370">
        <f>+H11+H17</f>
        <v>687254</v>
      </c>
      <c r="I18" s="371">
        <f>+I11+I17</f>
        <v>397746</v>
      </c>
    </row>
    <row r="19" spans="1:9" s="42" customFormat="1" ht="21">
      <c r="A19" s="308"/>
      <c r="B19" s="303"/>
      <c r="C19" s="279"/>
      <c r="D19" s="279"/>
      <c r="E19" s="279"/>
      <c r="F19" s="279"/>
      <c r="G19" s="279"/>
      <c r="H19" s="279"/>
      <c r="I19" s="279"/>
    </row>
    <row r="20" spans="1:9" s="42" customFormat="1" ht="21">
      <c r="A20" s="308"/>
      <c r="B20" s="303"/>
      <c r="C20" s="279"/>
      <c r="D20" s="279"/>
      <c r="E20" s="279"/>
      <c r="F20" s="279"/>
      <c r="G20" s="279"/>
      <c r="H20" s="279"/>
      <c r="I20" s="279"/>
    </row>
    <row r="21" spans="1:9" s="42" customFormat="1" ht="21">
      <c r="A21" s="308"/>
      <c r="B21" s="303"/>
      <c r="C21" s="279"/>
      <c r="D21" s="279"/>
      <c r="E21" s="279"/>
      <c r="F21" s="279"/>
      <c r="G21" s="279"/>
      <c r="H21" s="279"/>
      <c r="I21" s="279"/>
    </row>
    <row r="22" spans="1:9" s="42" customFormat="1" ht="21">
      <c r="A22" s="308"/>
      <c r="B22" s="303"/>
      <c r="C22" s="279"/>
      <c r="D22" s="279"/>
      <c r="E22" s="279"/>
      <c r="F22" s="279"/>
      <c r="G22" s="279"/>
      <c r="H22" s="279"/>
      <c r="I22" s="279"/>
    </row>
    <row r="23" spans="1:9" s="42" customFormat="1" ht="21">
      <c r="A23" s="308"/>
      <c r="B23" s="303"/>
      <c r="C23" s="279"/>
      <c r="D23" s="279"/>
      <c r="E23" s="279"/>
      <c r="F23" s="279"/>
      <c r="G23" s="279"/>
      <c r="H23" s="279"/>
      <c r="I23" s="279"/>
    </row>
    <row r="24" spans="1:9" s="42" customFormat="1" ht="21">
      <c r="A24" s="308"/>
      <c r="B24" s="303"/>
      <c r="C24" s="279"/>
      <c r="D24" s="279"/>
      <c r="E24" s="279"/>
      <c r="F24" s="279"/>
      <c r="G24" s="279"/>
      <c r="H24" s="279"/>
      <c r="I24" s="279"/>
    </row>
    <row r="25" spans="1:9" s="42" customFormat="1" ht="21">
      <c r="A25" s="308"/>
      <c r="B25" s="303"/>
      <c r="C25" s="279"/>
      <c r="D25" s="279"/>
      <c r="E25" s="279"/>
      <c r="F25" s="279"/>
      <c r="G25" s="279"/>
      <c r="H25" s="279"/>
      <c r="I25" s="279"/>
    </row>
    <row r="26" spans="1:9" s="42" customFormat="1" ht="21">
      <c r="A26" s="308"/>
      <c r="B26" s="303"/>
      <c r="C26" s="279"/>
      <c r="D26" s="279"/>
      <c r="E26" s="279"/>
      <c r="F26" s="279"/>
      <c r="G26" s="279"/>
      <c r="H26" s="279"/>
      <c r="I26" s="279"/>
    </row>
    <row r="27" spans="1:9" s="42" customFormat="1" ht="21">
      <c r="A27" s="308"/>
      <c r="B27" s="303"/>
      <c r="C27" s="279"/>
      <c r="D27" s="279"/>
      <c r="E27" s="279"/>
      <c r="F27" s="279"/>
      <c r="G27" s="279"/>
      <c r="H27" s="279"/>
      <c r="I27" s="279"/>
    </row>
    <row r="28" spans="1:9" s="42" customFormat="1" ht="21">
      <c r="A28" s="308"/>
      <c r="B28" s="303"/>
      <c r="C28" s="279"/>
      <c r="D28" s="279"/>
      <c r="E28" s="279"/>
      <c r="F28" s="279"/>
      <c r="G28" s="279"/>
      <c r="H28" s="279"/>
      <c r="I28" s="279"/>
    </row>
    <row r="29" spans="1:9" s="42" customFormat="1" ht="21">
      <c r="A29" s="308"/>
      <c r="B29" s="303"/>
      <c r="C29" s="279"/>
      <c r="D29" s="279"/>
      <c r="E29" s="279"/>
      <c r="F29" s="279"/>
      <c r="G29" s="279"/>
      <c r="H29" s="279"/>
      <c r="I29" s="279"/>
    </row>
    <row r="30" spans="1:9" s="42" customFormat="1" ht="21">
      <c r="A30" s="308"/>
      <c r="B30" s="303"/>
      <c r="C30" s="279"/>
      <c r="D30" s="279"/>
      <c r="E30" s="279"/>
      <c r="F30" s="279"/>
      <c r="G30" s="279"/>
      <c r="H30" s="279"/>
      <c r="I30" s="279"/>
    </row>
    <row r="31" spans="1:9" s="42" customFormat="1" ht="26.25" customHeight="1" thickBot="1">
      <c r="A31" s="350"/>
      <c r="B31" s="351"/>
      <c r="C31" s="352"/>
      <c r="D31" s="352"/>
      <c r="E31" s="352"/>
      <c r="F31" s="352"/>
      <c r="G31" s="352"/>
      <c r="H31" s="279"/>
      <c r="I31" s="279"/>
    </row>
    <row r="32" spans="1:15" ht="21">
      <c r="A32" s="269" t="s">
        <v>245</v>
      </c>
      <c r="B32" s="269" t="s">
        <v>763</v>
      </c>
      <c r="C32" s="270" t="s">
        <v>43</v>
      </c>
      <c r="D32" s="270"/>
      <c r="E32" s="270"/>
      <c r="F32" s="270"/>
      <c r="G32" s="270" t="s">
        <v>269</v>
      </c>
      <c r="H32" s="353"/>
      <c r="I32" s="354"/>
      <c r="J32" s="279"/>
      <c r="K32" s="279"/>
      <c r="L32" s="42"/>
      <c r="M32" s="42"/>
      <c r="N32" s="42"/>
      <c r="O32" s="42"/>
    </row>
    <row r="33" spans="1:15" ht="21.75" thickBot="1">
      <c r="A33" s="306"/>
      <c r="B33" s="306" t="s">
        <v>768</v>
      </c>
      <c r="C33" s="272"/>
      <c r="D33" s="272"/>
      <c r="E33" s="272"/>
      <c r="F33" s="272"/>
      <c r="G33" s="271"/>
      <c r="H33" s="354"/>
      <c r="I33" s="354"/>
      <c r="J33" s="279"/>
      <c r="K33" s="279"/>
      <c r="L33" s="42"/>
      <c r="M33" s="42"/>
      <c r="N33" s="42"/>
      <c r="O33" s="42"/>
    </row>
    <row r="34" spans="1:15" ht="21">
      <c r="A34" s="355" t="s">
        <v>143</v>
      </c>
      <c r="B34" s="356" t="s">
        <v>446</v>
      </c>
      <c r="C34" s="357">
        <v>65000</v>
      </c>
      <c r="D34" s="357"/>
      <c r="E34" s="357"/>
      <c r="F34" s="357"/>
      <c r="G34" s="357">
        <v>40667.63</v>
      </c>
      <c r="H34" s="354"/>
      <c r="I34" s="354"/>
      <c r="J34" s="279"/>
      <c r="K34" s="279"/>
      <c r="L34" s="42"/>
      <c r="M34" s="42"/>
      <c r="N34" s="42"/>
      <c r="O34" s="42"/>
    </row>
    <row r="35" spans="1:15" ht="21">
      <c r="A35" s="358" t="s">
        <v>144</v>
      </c>
      <c r="B35" s="356" t="s">
        <v>445</v>
      </c>
      <c r="C35" s="359">
        <v>30000</v>
      </c>
      <c r="D35" s="359"/>
      <c r="E35" s="359"/>
      <c r="F35" s="359"/>
      <c r="G35" s="359">
        <v>109548</v>
      </c>
      <c r="H35" s="354"/>
      <c r="I35" s="354"/>
      <c r="J35" s="279"/>
      <c r="K35" s="279"/>
      <c r="L35" s="42"/>
      <c r="M35" s="42"/>
      <c r="N35" s="42"/>
      <c r="O35" s="42"/>
    </row>
    <row r="36" spans="1:15" ht="21">
      <c r="A36" s="358" t="s">
        <v>145</v>
      </c>
      <c r="B36" s="356" t="s">
        <v>447</v>
      </c>
      <c r="C36" s="359">
        <v>70000</v>
      </c>
      <c r="D36" s="359"/>
      <c r="E36" s="359"/>
      <c r="F36" s="359"/>
      <c r="G36" s="359">
        <v>62903.13</v>
      </c>
      <c r="H36" s="354"/>
      <c r="I36" s="354"/>
      <c r="J36" s="279"/>
      <c r="K36" s="279"/>
      <c r="L36" s="42"/>
      <c r="M36" s="42"/>
      <c r="N36" s="42"/>
      <c r="O36" s="42"/>
    </row>
    <row r="37" spans="1:15" ht="21">
      <c r="A37" s="358" t="s">
        <v>146</v>
      </c>
      <c r="B37" s="356" t="s">
        <v>449</v>
      </c>
      <c r="C37" s="359">
        <v>50000</v>
      </c>
      <c r="D37" s="359"/>
      <c r="E37" s="359"/>
      <c r="F37" s="359"/>
      <c r="G37" s="359">
        <v>0</v>
      </c>
      <c r="H37" s="354"/>
      <c r="I37" s="354"/>
      <c r="J37" s="279"/>
      <c r="K37" s="279"/>
      <c r="L37" s="42"/>
      <c r="M37" s="42"/>
      <c r="N37" s="42"/>
      <c r="O37" s="42"/>
    </row>
    <row r="38" spans="1:15" ht="21">
      <c r="A38" s="358" t="s">
        <v>862</v>
      </c>
      <c r="B38" s="356" t="s">
        <v>444</v>
      </c>
      <c r="C38" s="359">
        <v>8935000</v>
      </c>
      <c r="D38" s="359"/>
      <c r="E38" s="359"/>
      <c r="F38" s="359"/>
      <c r="G38" s="359">
        <v>7119765.17</v>
      </c>
      <c r="H38" s="354"/>
      <c r="I38" s="354"/>
      <c r="J38" s="279"/>
      <c r="K38" s="279"/>
      <c r="L38" s="42"/>
      <c r="M38" s="42"/>
      <c r="N38" s="42"/>
      <c r="O38" s="42"/>
    </row>
    <row r="39" spans="1:15" ht="21.75" thickBot="1">
      <c r="A39" s="360" t="s">
        <v>147</v>
      </c>
      <c r="B39" s="304" t="s">
        <v>448</v>
      </c>
      <c r="C39" s="361">
        <v>8032370</v>
      </c>
      <c r="D39" s="361"/>
      <c r="E39" s="361"/>
      <c r="F39" s="361"/>
      <c r="G39" s="361">
        <v>11660189.65</v>
      </c>
      <c r="H39" s="354"/>
      <c r="I39" s="354"/>
      <c r="J39" s="279"/>
      <c r="K39" s="279"/>
      <c r="L39" s="42"/>
      <c r="M39" s="42"/>
      <c r="N39" s="42"/>
      <c r="O39" s="42"/>
    </row>
    <row r="40" spans="1:15" ht="21.75" thickBot="1">
      <c r="A40" s="83" t="s">
        <v>863</v>
      </c>
      <c r="B40" s="323"/>
      <c r="C40" s="277">
        <f>SUM(C34:C39)</f>
        <v>17182370</v>
      </c>
      <c r="D40" s="277"/>
      <c r="E40" s="277"/>
      <c r="F40" s="277"/>
      <c r="G40" s="277">
        <f>SUM(G34:G39)</f>
        <v>18993073.58</v>
      </c>
      <c r="H40" s="354"/>
      <c r="I40" s="354"/>
      <c r="J40" s="279"/>
      <c r="K40" s="279"/>
      <c r="L40" s="42"/>
      <c r="M40" s="42"/>
      <c r="N40" s="42"/>
      <c r="O40" s="42"/>
    </row>
    <row r="41" spans="1:15" ht="21.75" thickBot="1">
      <c r="A41" s="185" t="s">
        <v>861</v>
      </c>
      <c r="B41" s="356">
        <v>3000</v>
      </c>
      <c r="C41" s="186">
        <v>232731</v>
      </c>
      <c r="D41" s="186"/>
      <c r="E41" s="186"/>
      <c r="F41" s="186"/>
      <c r="G41" s="186">
        <v>232731</v>
      </c>
      <c r="H41" s="354"/>
      <c r="I41" s="354"/>
      <c r="J41" s="279"/>
      <c r="K41" s="279"/>
      <c r="L41" s="42"/>
      <c r="M41" s="42"/>
      <c r="N41" s="42"/>
      <c r="O41" s="42"/>
    </row>
    <row r="42" spans="1:15" ht="21.75" thickBot="1">
      <c r="A42" s="302" t="s">
        <v>864</v>
      </c>
      <c r="B42" s="278"/>
      <c r="C42" s="307">
        <f>+C40+C41</f>
        <v>17415101</v>
      </c>
      <c r="D42" s="307"/>
      <c r="E42" s="307"/>
      <c r="F42" s="307"/>
      <c r="G42" s="307">
        <f>+G40+G41</f>
        <v>19225804.58</v>
      </c>
      <c r="H42" s="362"/>
      <c r="I42" s="290"/>
      <c r="J42" s="42"/>
      <c r="K42" s="42"/>
      <c r="L42" s="42"/>
      <c r="M42" s="42"/>
      <c r="N42" s="42"/>
      <c r="O42" s="42"/>
    </row>
  </sheetData>
  <sheetProtection/>
  <printOptions/>
  <pageMargins left="0.49" right="0.49" top="1" bottom="1" header="0.5" footer="0.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7">
      <selection activeCell="B18" sqref="B18"/>
    </sheetView>
  </sheetViews>
  <sheetFormatPr defaultColWidth="13.57421875" defaultRowHeight="21.75"/>
  <cols>
    <col min="1" max="1" width="26.7109375" style="43" customWidth="1"/>
    <col min="2" max="2" width="10.7109375" style="43" customWidth="1"/>
    <col min="3" max="3" width="16.28125" style="43" customWidth="1"/>
    <col min="4" max="4" width="14.421875" style="43" customWidth="1"/>
    <col min="5" max="5" width="15.421875" style="43" customWidth="1"/>
    <col min="6" max="6" width="14.7109375" style="43" customWidth="1"/>
    <col min="7" max="7" width="13.8515625" style="43" customWidth="1"/>
    <col min="8" max="8" width="15.28125" style="43" customWidth="1"/>
    <col min="9" max="9" width="14.57421875" style="48" customWidth="1"/>
    <col min="10" max="16384" width="13.57421875" style="43" customWidth="1"/>
  </cols>
  <sheetData>
    <row r="1" ht="21">
      <c r="A1" s="43" t="s">
        <v>408</v>
      </c>
    </row>
    <row r="2" ht="21">
      <c r="A2" s="43" t="s">
        <v>168</v>
      </c>
    </row>
    <row r="3" ht="21.75" thickBot="1">
      <c r="A3" s="43" t="s">
        <v>113</v>
      </c>
    </row>
    <row r="4" spans="1:12" ht="21">
      <c r="A4" s="269" t="s">
        <v>331</v>
      </c>
      <c r="B4" s="269" t="s">
        <v>763</v>
      </c>
      <c r="C4" s="269" t="s">
        <v>43</v>
      </c>
      <c r="D4" s="269" t="s">
        <v>43</v>
      </c>
      <c r="E4" s="311" t="s">
        <v>43</v>
      </c>
      <c r="F4" s="269" t="s">
        <v>169</v>
      </c>
      <c r="G4" s="269" t="s">
        <v>171</v>
      </c>
      <c r="H4" s="311" t="s">
        <v>44</v>
      </c>
      <c r="I4" s="314" t="s">
        <v>358</v>
      </c>
      <c r="J4" s="317"/>
      <c r="K4" s="317"/>
      <c r="L4" s="317"/>
    </row>
    <row r="5" spans="1:12" ht="21.75">
      <c r="A5" s="372"/>
      <c r="B5" s="184" t="s">
        <v>768</v>
      </c>
      <c r="C5" s="184" t="s">
        <v>169</v>
      </c>
      <c r="D5" s="184" t="s">
        <v>171</v>
      </c>
      <c r="E5" s="312" t="s">
        <v>57</v>
      </c>
      <c r="F5" s="184" t="s">
        <v>466</v>
      </c>
      <c r="G5" s="184" t="s">
        <v>172</v>
      </c>
      <c r="H5" s="312" t="s">
        <v>57</v>
      </c>
      <c r="I5" s="315" t="s">
        <v>235</v>
      </c>
      <c r="J5" s="317"/>
      <c r="K5" s="317"/>
      <c r="L5" s="317"/>
    </row>
    <row r="6" spans="1:9" ht="21.75">
      <c r="A6" s="372" t="s">
        <v>766</v>
      </c>
      <c r="B6" s="184"/>
      <c r="C6" s="184" t="s">
        <v>466</v>
      </c>
      <c r="D6" s="184" t="s">
        <v>172</v>
      </c>
      <c r="E6" s="312"/>
      <c r="F6" s="304" t="s">
        <v>170</v>
      </c>
      <c r="G6" s="304" t="s">
        <v>173</v>
      </c>
      <c r="H6" s="377"/>
      <c r="I6" s="379"/>
    </row>
    <row r="7" spans="1:9" ht="21">
      <c r="A7" s="184"/>
      <c r="B7" s="184"/>
      <c r="C7" s="304" t="s">
        <v>170</v>
      </c>
      <c r="D7" s="304" t="s">
        <v>173</v>
      </c>
      <c r="E7" s="312"/>
      <c r="F7" s="304"/>
      <c r="G7" s="304"/>
      <c r="H7" s="377"/>
      <c r="I7" s="379"/>
    </row>
    <row r="8" spans="1:9" ht="21.75" thickBot="1">
      <c r="A8" s="306"/>
      <c r="B8" s="306"/>
      <c r="C8" s="306"/>
      <c r="D8" s="306"/>
      <c r="E8" s="373"/>
      <c r="F8" s="363"/>
      <c r="G8" s="363"/>
      <c r="H8" s="378"/>
      <c r="I8" s="380"/>
    </row>
    <row r="9" spans="1:9" ht="21">
      <c r="A9" s="590" t="s">
        <v>177</v>
      </c>
      <c r="B9" s="333"/>
      <c r="C9" s="333"/>
      <c r="D9" s="333"/>
      <c r="E9" s="374"/>
      <c r="F9" s="333"/>
      <c r="G9" s="333"/>
      <c r="H9" s="374"/>
      <c r="I9" s="381"/>
    </row>
    <row r="10" spans="1:9" ht="21">
      <c r="A10" s="320" t="s">
        <v>415</v>
      </c>
      <c r="B10" s="345">
        <v>532000</v>
      </c>
      <c r="C10" s="274">
        <v>0</v>
      </c>
      <c r="D10" s="274">
        <v>0</v>
      </c>
      <c r="E10" s="375">
        <f>+C10+D10</f>
        <v>0</v>
      </c>
      <c r="F10" s="274">
        <v>0</v>
      </c>
      <c r="G10" s="274">
        <v>0</v>
      </c>
      <c r="H10" s="375">
        <f>+F10+G10</f>
        <v>0</v>
      </c>
      <c r="I10" s="382">
        <f>+E10-H10</f>
        <v>0</v>
      </c>
    </row>
    <row r="11" spans="1:9" ht="21">
      <c r="A11" s="320" t="s">
        <v>410</v>
      </c>
      <c r="B11" s="345">
        <v>533000</v>
      </c>
      <c r="C11" s="274">
        <v>1300</v>
      </c>
      <c r="D11" s="274">
        <v>0</v>
      </c>
      <c r="E11" s="375">
        <f>+C11+D11</f>
        <v>1300</v>
      </c>
      <c r="F11" s="274">
        <v>0</v>
      </c>
      <c r="G11" s="274">
        <v>0</v>
      </c>
      <c r="H11" s="375">
        <f>+F11+G11</f>
        <v>0</v>
      </c>
      <c r="I11" s="382">
        <f>+E11+H11</f>
        <v>1300</v>
      </c>
    </row>
    <row r="12" spans="1:9" ht="21">
      <c r="A12" s="320"/>
      <c r="B12" s="345"/>
      <c r="C12" s="274"/>
      <c r="D12" s="274"/>
      <c r="E12" s="375"/>
      <c r="F12" s="274"/>
      <c r="G12" s="274"/>
      <c r="H12" s="375"/>
      <c r="I12" s="382"/>
    </row>
    <row r="13" spans="1:9" ht="21.75" thickBot="1">
      <c r="A13" s="346"/>
      <c r="B13" s="310"/>
      <c r="C13" s="347"/>
      <c r="D13" s="347"/>
      <c r="E13" s="376"/>
      <c r="F13" s="347"/>
      <c r="G13" s="347"/>
      <c r="H13" s="376"/>
      <c r="I13" s="383"/>
    </row>
    <row r="14" spans="1:9" ht="21.75" thickBot="1">
      <c r="A14" s="83" t="s">
        <v>406</v>
      </c>
      <c r="B14" s="83"/>
      <c r="C14" s="277">
        <f aca="true" t="shared" si="0" ref="C14:I14">SUM(C10:C13)</f>
        <v>1300</v>
      </c>
      <c r="D14" s="277">
        <f t="shared" si="0"/>
        <v>0</v>
      </c>
      <c r="E14" s="313">
        <f t="shared" si="0"/>
        <v>1300</v>
      </c>
      <c r="F14" s="277">
        <f t="shared" si="0"/>
        <v>0</v>
      </c>
      <c r="G14" s="277">
        <f t="shared" si="0"/>
        <v>0</v>
      </c>
      <c r="H14" s="313">
        <f t="shared" si="0"/>
        <v>0</v>
      </c>
      <c r="I14" s="384">
        <f t="shared" si="0"/>
        <v>1300</v>
      </c>
    </row>
    <row r="15" spans="1:9" ht="21">
      <c r="A15" s="364" t="s">
        <v>461</v>
      </c>
      <c r="B15" s="333"/>
      <c r="C15" s="333"/>
      <c r="D15" s="333"/>
      <c r="E15" s="374"/>
      <c r="F15" s="333"/>
      <c r="G15" s="333"/>
      <c r="H15" s="374"/>
      <c r="I15" s="381"/>
    </row>
    <row r="16" spans="1:9" ht="21">
      <c r="A16" s="320" t="s">
        <v>415</v>
      </c>
      <c r="B16" s="345">
        <v>532000</v>
      </c>
      <c r="C16" s="274">
        <v>0</v>
      </c>
      <c r="D16" s="274">
        <v>25000</v>
      </c>
      <c r="E16" s="375">
        <f>+C16+D16</f>
        <v>25000</v>
      </c>
      <c r="F16" s="274">
        <v>0</v>
      </c>
      <c r="G16" s="274">
        <v>16000</v>
      </c>
      <c r="H16" s="375">
        <f>+F16+G16</f>
        <v>16000</v>
      </c>
      <c r="I16" s="382">
        <f>+E16-H16</f>
        <v>9000</v>
      </c>
    </row>
    <row r="17" spans="1:9" ht="21">
      <c r="A17" s="320" t="s">
        <v>410</v>
      </c>
      <c r="B17" s="345">
        <v>533000</v>
      </c>
      <c r="C17" s="274">
        <v>8700</v>
      </c>
      <c r="D17" s="274">
        <v>0</v>
      </c>
      <c r="E17" s="375">
        <f>+C17+D17</f>
        <v>8700</v>
      </c>
      <c r="F17" s="274">
        <v>0</v>
      </c>
      <c r="G17" s="274">
        <v>0</v>
      </c>
      <c r="H17" s="375">
        <f>+F17+G17</f>
        <v>0</v>
      </c>
      <c r="I17" s="382">
        <f>+E17+H17</f>
        <v>8700</v>
      </c>
    </row>
    <row r="18" spans="1:9" ht="21">
      <c r="A18" s="320"/>
      <c r="B18" s="345"/>
      <c r="C18" s="274"/>
      <c r="D18" s="274"/>
      <c r="E18" s="375"/>
      <c r="F18" s="274"/>
      <c r="G18" s="274"/>
      <c r="H18" s="375"/>
      <c r="I18" s="382"/>
    </row>
    <row r="19" spans="1:9" ht="21.75" thickBot="1">
      <c r="A19" s="346"/>
      <c r="B19" s="310"/>
      <c r="C19" s="347"/>
      <c r="D19" s="347"/>
      <c r="E19" s="376"/>
      <c r="F19" s="347"/>
      <c r="G19" s="347"/>
      <c r="H19" s="376"/>
      <c r="I19" s="383"/>
    </row>
    <row r="20" spans="1:9" ht="21.75" thickBot="1">
      <c r="A20" s="83" t="s">
        <v>406</v>
      </c>
      <c r="B20" s="83"/>
      <c r="C20" s="277">
        <f aca="true" t="shared" si="1" ref="C20:H20">SUM(C16:C19)</f>
        <v>8700</v>
      </c>
      <c r="D20" s="277">
        <f t="shared" si="1"/>
        <v>25000</v>
      </c>
      <c r="E20" s="313">
        <f t="shared" si="1"/>
        <v>33700</v>
      </c>
      <c r="F20" s="277">
        <f t="shared" si="1"/>
        <v>0</v>
      </c>
      <c r="G20" s="277">
        <f t="shared" si="1"/>
        <v>16000</v>
      </c>
      <c r="H20" s="313">
        <f t="shared" si="1"/>
        <v>16000</v>
      </c>
      <c r="I20" s="384">
        <f>SUM(I16:I19)</f>
        <v>17700</v>
      </c>
    </row>
    <row r="21" spans="1:9" s="42" customFormat="1" ht="21.75" thickBot="1">
      <c r="A21" s="83" t="s">
        <v>471</v>
      </c>
      <c r="B21" s="83"/>
      <c r="C21" s="277">
        <f aca="true" t="shared" si="2" ref="C21:I21">+C14+C20</f>
        <v>10000</v>
      </c>
      <c r="D21" s="277">
        <f t="shared" si="2"/>
        <v>25000</v>
      </c>
      <c r="E21" s="313">
        <f t="shared" si="2"/>
        <v>35000</v>
      </c>
      <c r="F21" s="277">
        <f t="shared" si="2"/>
        <v>0</v>
      </c>
      <c r="G21" s="277">
        <f t="shared" si="2"/>
        <v>16000</v>
      </c>
      <c r="H21" s="313">
        <f t="shared" si="2"/>
        <v>16000</v>
      </c>
      <c r="I21" s="384">
        <f t="shared" si="2"/>
        <v>19000</v>
      </c>
    </row>
    <row r="22" spans="1:9" s="42" customFormat="1" ht="21">
      <c r="A22" s="308"/>
      <c r="B22" s="303"/>
      <c r="C22" s="279"/>
      <c r="D22" s="279"/>
      <c r="E22" s="279"/>
      <c r="F22" s="279"/>
      <c r="G22" s="279"/>
      <c r="H22" s="279"/>
      <c r="I22" s="279"/>
    </row>
    <row r="23" spans="1:9" s="42" customFormat="1" ht="21">
      <c r="A23" s="308"/>
      <c r="B23" s="303"/>
      <c r="C23" s="279"/>
      <c r="D23" s="279"/>
      <c r="E23" s="279"/>
      <c r="F23" s="279"/>
      <c r="G23" s="279"/>
      <c r="H23" s="279"/>
      <c r="I23" s="279"/>
    </row>
    <row r="24" spans="1:9" s="42" customFormat="1" ht="21">
      <c r="A24" s="308"/>
      <c r="B24" s="303"/>
      <c r="C24" s="279"/>
      <c r="D24" s="279"/>
      <c r="E24" s="279"/>
      <c r="F24" s="279"/>
      <c r="G24" s="279"/>
      <c r="H24" s="279"/>
      <c r="I24" s="279"/>
    </row>
    <row r="25" spans="1:9" s="42" customFormat="1" ht="21">
      <c r="A25" s="308"/>
      <c r="B25" s="303"/>
      <c r="C25" s="279"/>
      <c r="D25" s="279"/>
      <c r="E25" s="279"/>
      <c r="F25" s="279"/>
      <c r="G25" s="279"/>
      <c r="H25" s="279"/>
      <c r="I25" s="279"/>
    </row>
    <row r="26" spans="1:9" s="42" customFormat="1" ht="21">
      <c r="A26" s="308"/>
      <c r="B26" s="303"/>
      <c r="C26" s="279"/>
      <c r="D26" s="279"/>
      <c r="E26" s="279"/>
      <c r="F26" s="279"/>
      <c r="G26" s="279"/>
      <c r="H26" s="279"/>
      <c r="I26" s="279"/>
    </row>
    <row r="27" spans="1:9" s="42" customFormat="1" ht="21">
      <c r="A27" s="308"/>
      <c r="B27" s="303"/>
      <c r="C27" s="279"/>
      <c r="D27" s="279"/>
      <c r="E27" s="279"/>
      <c r="F27" s="279"/>
      <c r="G27" s="279"/>
      <c r="H27" s="279"/>
      <c r="I27" s="279"/>
    </row>
    <row r="28" spans="1:9" s="42" customFormat="1" ht="21">
      <c r="A28" s="308"/>
      <c r="B28" s="303"/>
      <c r="C28" s="279"/>
      <c r="D28" s="279"/>
      <c r="E28" s="279"/>
      <c r="F28" s="279"/>
      <c r="G28" s="279"/>
      <c r="H28" s="279"/>
      <c r="I28" s="279"/>
    </row>
    <row r="29" spans="1:9" s="42" customFormat="1" ht="21">
      <c r="A29" s="308"/>
      <c r="B29" s="303"/>
      <c r="C29" s="279"/>
      <c r="D29" s="279"/>
      <c r="E29" s="279"/>
      <c r="F29" s="279"/>
      <c r="G29" s="279"/>
      <c r="H29" s="279"/>
      <c r="I29" s="279"/>
    </row>
    <row r="30" spans="1:9" s="42" customFormat="1" ht="21">
      <c r="A30" s="308"/>
      <c r="B30" s="303"/>
      <c r="C30" s="279"/>
      <c r="D30" s="279"/>
      <c r="E30" s="279"/>
      <c r="F30" s="279"/>
      <c r="G30" s="279"/>
      <c r="H30" s="279"/>
      <c r="I30" s="279"/>
    </row>
    <row r="31" spans="1:9" s="42" customFormat="1" ht="21">
      <c r="A31" s="308"/>
      <c r="B31" s="303"/>
      <c r="C31" s="279"/>
      <c r="D31" s="279"/>
      <c r="E31" s="279"/>
      <c r="F31" s="279"/>
      <c r="G31" s="279"/>
      <c r="H31" s="279"/>
      <c r="I31" s="279"/>
    </row>
    <row r="32" spans="1:9" s="42" customFormat="1" ht="21">
      <c r="A32" s="308"/>
      <c r="B32" s="303"/>
      <c r="C32" s="279"/>
      <c r="D32" s="279"/>
      <c r="E32" s="279"/>
      <c r="F32" s="279"/>
      <c r="G32" s="279"/>
      <c r="H32" s="279"/>
      <c r="I32" s="279"/>
    </row>
    <row r="33" spans="1:9" s="42" customFormat="1" ht="26.25" customHeight="1" thickBot="1">
      <c r="A33" s="350"/>
      <c r="B33" s="351"/>
      <c r="C33" s="352"/>
      <c r="D33" s="352"/>
      <c r="E33" s="352"/>
      <c r="F33" s="352"/>
      <c r="G33" s="352"/>
      <c r="H33" s="279"/>
      <c r="I33" s="279"/>
    </row>
    <row r="34" spans="1:15" ht="21">
      <c r="A34" s="269" t="s">
        <v>245</v>
      </c>
      <c r="B34" s="269" t="s">
        <v>763</v>
      </c>
      <c r="C34" s="270" t="s">
        <v>43</v>
      </c>
      <c r="D34" s="270"/>
      <c r="E34" s="270"/>
      <c r="F34" s="270"/>
      <c r="G34" s="270"/>
      <c r="H34" s="353"/>
      <c r="I34" s="354"/>
      <c r="J34" s="279"/>
      <c r="K34" s="279"/>
      <c r="L34" s="42"/>
      <c r="M34" s="42"/>
      <c r="N34" s="42"/>
      <c r="O34" s="42"/>
    </row>
    <row r="35" spans="1:15" ht="21.75" thickBot="1">
      <c r="A35" s="306"/>
      <c r="B35" s="306" t="s">
        <v>768</v>
      </c>
      <c r="C35" s="272"/>
      <c r="D35" s="272"/>
      <c r="E35" s="272"/>
      <c r="F35" s="272"/>
      <c r="G35" s="272"/>
      <c r="H35" s="353"/>
      <c r="I35" s="354"/>
      <c r="J35" s="279"/>
      <c r="K35" s="279"/>
      <c r="L35" s="42"/>
      <c r="M35" s="42"/>
      <c r="N35" s="42"/>
      <c r="O35" s="42"/>
    </row>
    <row r="36" spans="1:15" ht="21">
      <c r="A36" s="355" t="s">
        <v>143</v>
      </c>
      <c r="B36" s="356" t="s">
        <v>446</v>
      </c>
      <c r="C36" s="357">
        <v>65000</v>
      </c>
      <c r="D36" s="357"/>
      <c r="E36" s="357"/>
      <c r="F36" s="357"/>
      <c r="G36" s="357"/>
      <c r="H36" s="354"/>
      <c r="I36" s="354"/>
      <c r="J36" s="279"/>
      <c r="K36" s="279"/>
      <c r="L36" s="42"/>
      <c r="M36" s="42"/>
      <c r="N36" s="42"/>
      <c r="O36" s="42"/>
    </row>
    <row r="37" spans="1:15" ht="21">
      <c r="A37" s="358" t="s">
        <v>144</v>
      </c>
      <c r="B37" s="356" t="s">
        <v>445</v>
      </c>
      <c r="C37" s="359">
        <v>30000</v>
      </c>
      <c r="D37" s="359"/>
      <c r="E37" s="359"/>
      <c r="F37" s="359"/>
      <c r="G37" s="359"/>
      <c r="H37" s="354"/>
      <c r="I37" s="354"/>
      <c r="J37" s="279"/>
      <c r="K37" s="279"/>
      <c r="L37" s="42"/>
      <c r="M37" s="42"/>
      <c r="N37" s="42"/>
      <c r="O37" s="42"/>
    </row>
    <row r="38" spans="1:15" ht="21">
      <c r="A38" s="358" t="s">
        <v>145</v>
      </c>
      <c r="B38" s="356" t="s">
        <v>447</v>
      </c>
      <c r="C38" s="359">
        <v>70000</v>
      </c>
      <c r="D38" s="359"/>
      <c r="E38" s="359"/>
      <c r="F38" s="359"/>
      <c r="G38" s="359"/>
      <c r="H38" s="354"/>
      <c r="I38" s="354"/>
      <c r="J38" s="279"/>
      <c r="K38" s="279"/>
      <c r="L38" s="42"/>
      <c r="M38" s="42"/>
      <c r="N38" s="42"/>
      <c r="O38" s="42"/>
    </row>
    <row r="39" spans="1:15" ht="21">
      <c r="A39" s="358" t="s">
        <v>146</v>
      </c>
      <c r="B39" s="356" t="s">
        <v>449</v>
      </c>
      <c r="C39" s="359">
        <v>50000</v>
      </c>
      <c r="D39" s="359"/>
      <c r="E39" s="359"/>
      <c r="F39" s="359"/>
      <c r="G39" s="359"/>
      <c r="H39" s="354"/>
      <c r="I39" s="354"/>
      <c r="J39" s="279"/>
      <c r="K39" s="279"/>
      <c r="L39" s="42"/>
      <c r="M39" s="42"/>
      <c r="N39" s="42"/>
      <c r="O39" s="42"/>
    </row>
    <row r="40" spans="1:15" ht="21">
      <c r="A40" s="358" t="s">
        <v>862</v>
      </c>
      <c r="B40" s="356" t="s">
        <v>444</v>
      </c>
      <c r="C40" s="359">
        <v>8935000</v>
      </c>
      <c r="D40" s="359"/>
      <c r="E40" s="359"/>
      <c r="F40" s="359"/>
      <c r="G40" s="359"/>
      <c r="H40" s="354"/>
      <c r="I40" s="354"/>
      <c r="J40" s="279"/>
      <c r="K40" s="279"/>
      <c r="L40" s="42"/>
      <c r="M40" s="42"/>
      <c r="N40" s="42"/>
      <c r="O40" s="42"/>
    </row>
    <row r="41" spans="1:15" ht="21.75" thickBot="1">
      <c r="A41" s="360" t="s">
        <v>147</v>
      </c>
      <c r="B41" s="304" t="s">
        <v>448</v>
      </c>
      <c r="C41" s="361">
        <v>8032370</v>
      </c>
      <c r="D41" s="361"/>
      <c r="E41" s="361"/>
      <c r="F41" s="361"/>
      <c r="G41" s="361"/>
      <c r="H41" s="354"/>
      <c r="I41" s="354"/>
      <c r="J41" s="279"/>
      <c r="K41" s="279"/>
      <c r="L41" s="42"/>
      <c r="M41" s="42"/>
      <c r="N41" s="42"/>
      <c r="O41" s="42"/>
    </row>
    <row r="42" spans="1:15" ht="21.75" thickBot="1">
      <c r="A42" s="83" t="s">
        <v>863</v>
      </c>
      <c r="B42" s="323"/>
      <c r="C42" s="277">
        <f>SUM(C36:C41)</f>
        <v>17182370</v>
      </c>
      <c r="D42" s="277"/>
      <c r="E42" s="277"/>
      <c r="F42" s="277"/>
      <c r="G42" s="277"/>
      <c r="H42" s="354"/>
      <c r="I42" s="354"/>
      <c r="J42" s="279"/>
      <c r="K42" s="279"/>
      <c r="L42" s="42"/>
      <c r="M42" s="42"/>
      <c r="N42" s="42"/>
      <c r="O42" s="42"/>
    </row>
    <row r="43" spans="1:15" ht="21.75" thickBot="1">
      <c r="A43" s="185" t="s">
        <v>861</v>
      </c>
      <c r="B43" s="356">
        <v>3000</v>
      </c>
      <c r="C43" s="186">
        <v>232731</v>
      </c>
      <c r="D43" s="186"/>
      <c r="E43" s="186"/>
      <c r="F43" s="186"/>
      <c r="G43" s="186"/>
      <c r="H43" s="354"/>
      <c r="I43" s="354"/>
      <c r="J43" s="279"/>
      <c r="K43" s="279"/>
      <c r="L43" s="42"/>
      <c r="M43" s="42"/>
      <c r="N43" s="42"/>
      <c r="O43" s="42"/>
    </row>
    <row r="44" spans="1:15" ht="21.75" thickBot="1">
      <c r="A44" s="302" t="s">
        <v>864</v>
      </c>
      <c r="B44" s="278"/>
      <c r="C44" s="307">
        <f>+C42+C43</f>
        <v>17415101</v>
      </c>
      <c r="D44" s="307"/>
      <c r="E44" s="307"/>
      <c r="F44" s="307"/>
      <c r="G44" s="307"/>
      <c r="H44" s="362"/>
      <c r="I44" s="290"/>
      <c r="J44" s="42"/>
      <c r="K44" s="42"/>
      <c r="L44" s="42"/>
      <c r="M44" s="42"/>
      <c r="N44" s="42"/>
      <c r="O44" s="42"/>
    </row>
  </sheetData>
  <sheetProtection/>
  <printOptions/>
  <pageMargins left="0.74" right="0.75" top="1" bottom="1" header="0.5" footer="0.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C16" sqref="C16"/>
    </sheetView>
  </sheetViews>
  <sheetFormatPr defaultColWidth="12.421875" defaultRowHeight="21.75"/>
  <cols>
    <col min="1" max="1" width="56.57421875" style="43" customWidth="1"/>
    <col min="2" max="2" width="14.00390625" style="43" customWidth="1"/>
    <col min="3" max="3" width="22.28125" style="43" customWidth="1"/>
    <col min="4" max="4" width="20.421875" style="43" customWidth="1"/>
    <col min="5" max="5" width="18.00390625" style="43" customWidth="1"/>
    <col min="6" max="16384" width="12.421875" style="43" customWidth="1"/>
  </cols>
  <sheetData>
    <row r="1" ht="21">
      <c r="A1" s="43" t="s">
        <v>881</v>
      </c>
    </row>
    <row r="2" ht="21">
      <c r="A2" s="43" t="s">
        <v>176</v>
      </c>
    </row>
    <row r="3" ht="21.75" thickBot="1">
      <c r="A3" s="43" t="s">
        <v>112</v>
      </c>
    </row>
    <row r="4" spans="1:8" ht="21">
      <c r="A4" s="269" t="s">
        <v>332</v>
      </c>
      <c r="B4" s="269" t="s">
        <v>763</v>
      </c>
      <c r="C4" s="269" t="s">
        <v>43</v>
      </c>
      <c r="D4" s="269" t="s">
        <v>647</v>
      </c>
      <c r="E4" s="269" t="s">
        <v>358</v>
      </c>
      <c r="F4" s="317"/>
      <c r="G4" s="317"/>
      <c r="H4" s="317"/>
    </row>
    <row r="5" spans="1:8" ht="21">
      <c r="A5" s="184"/>
      <c r="B5" s="184" t="s">
        <v>768</v>
      </c>
      <c r="C5" s="184" t="s">
        <v>647</v>
      </c>
      <c r="D5" s="304" t="s">
        <v>870</v>
      </c>
      <c r="E5" s="184" t="s">
        <v>235</v>
      </c>
      <c r="F5" s="317"/>
      <c r="G5" s="317"/>
      <c r="H5" s="317"/>
    </row>
    <row r="6" spans="1:5" ht="21.75" thickBot="1">
      <c r="A6" s="184" t="s">
        <v>766</v>
      </c>
      <c r="B6" s="306"/>
      <c r="C6" s="304" t="s">
        <v>870</v>
      </c>
      <c r="D6" s="373" t="s">
        <v>237</v>
      </c>
      <c r="E6" s="363"/>
    </row>
    <row r="7" spans="1:5" ht="21">
      <c r="A7" s="590" t="s">
        <v>303</v>
      </c>
      <c r="B7" s="333"/>
      <c r="C7" s="333"/>
      <c r="D7" s="333"/>
      <c r="E7" s="333"/>
    </row>
    <row r="8" spans="1:5" s="385" customFormat="1" ht="21">
      <c r="A8" s="320" t="s">
        <v>647</v>
      </c>
      <c r="B8" s="345">
        <v>510000</v>
      </c>
      <c r="C8" s="274">
        <v>463000</v>
      </c>
      <c r="D8" s="274">
        <v>367545</v>
      </c>
      <c r="E8" s="274">
        <f>+C8-D8</f>
        <v>95455</v>
      </c>
    </row>
    <row r="9" spans="1:5" s="386" customFormat="1" ht="21.75" thickBot="1">
      <c r="A9" s="346"/>
      <c r="B9" s="310"/>
      <c r="C9" s="347"/>
      <c r="D9" s="347"/>
      <c r="E9" s="347"/>
    </row>
    <row r="10" spans="1:5" ht="21.75" thickBot="1">
      <c r="A10" s="89" t="s">
        <v>406</v>
      </c>
      <c r="B10" s="89"/>
      <c r="C10" s="76">
        <f>SUM(C8:C9)</f>
        <v>463000</v>
      </c>
      <c r="D10" s="76">
        <f>SUM(D8:D9)</f>
        <v>367545</v>
      </c>
      <c r="E10" s="76">
        <f>+C10-D10</f>
        <v>95455</v>
      </c>
    </row>
    <row r="11" spans="1:5" ht="21">
      <c r="A11" s="364" t="s">
        <v>304</v>
      </c>
      <c r="B11" s="343"/>
      <c r="C11" s="344"/>
      <c r="D11" s="344"/>
      <c r="E11" s="344"/>
    </row>
    <row r="12" spans="1:5" ht="21">
      <c r="A12" s="320" t="s">
        <v>647</v>
      </c>
      <c r="B12" s="345">
        <v>510000</v>
      </c>
      <c r="C12" s="274">
        <v>69000</v>
      </c>
      <c r="D12" s="274">
        <v>68112</v>
      </c>
      <c r="E12" s="274">
        <f>+C12-D12</f>
        <v>888</v>
      </c>
    </row>
    <row r="13" spans="1:5" ht="21.75" thickBot="1">
      <c r="A13" s="346"/>
      <c r="B13" s="310"/>
      <c r="C13" s="347"/>
      <c r="D13" s="347"/>
      <c r="E13" s="347"/>
    </row>
    <row r="14" spans="1:5" ht="21.75" thickBot="1">
      <c r="A14" s="89" t="s">
        <v>406</v>
      </c>
      <c r="B14" s="64"/>
      <c r="C14" s="76">
        <f>SUM(C12:C13)</f>
        <v>69000</v>
      </c>
      <c r="D14" s="76">
        <f>SUM(D12:D13)</f>
        <v>68112</v>
      </c>
      <c r="E14" s="76">
        <f>+C14-D14</f>
        <v>888</v>
      </c>
    </row>
    <row r="15" spans="1:5" ht="21.75" thickBot="1">
      <c r="A15" s="89" t="s">
        <v>352</v>
      </c>
      <c r="B15" s="64"/>
      <c r="C15" s="76">
        <f>+C10+C14</f>
        <v>532000</v>
      </c>
      <c r="D15" s="76">
        <f>+D10+D14</f>
        <v>435657</v>
      </c>
      <c r="E15" s="76">
        <f>+C15-D15</f>
        <v>96343</v>
      </c>
    </row>
    <row r="16" spans="1:5" s="42" customFormat="1" ht="21">
      <c r="A16" s="348"/>
      <c r="B16" s="201"/>
      <c r="C16" s="349"/>
      <c r="D16" s="349"/>
      <c r="E16" s="279"/>
    </row>
    <row r="17" spans="1:5" s="42" customFormat="1" ht="21">
      <c r="A17" s="308"/>
      <c r="C17" s="279"/>
      <c r="D17" s="279"/>
      <c r="E17" s="279"/>
    </row>
    <row r="18" spans="1:5" s="42" customFormat="1" ht="21">
      <c r="A18" s="308"/>
      <c r="C18" s="279"/>
      <c r="D18" s="279"/>
      <c r="E18" s="279"/>
    </row>
    <row r="19" spans="1:5" s="42" customFormat="1" ht="21">
      <c r="A19" s="308"/>
      <c r="C19" s="279"/>
      <c r="D19" s="279"/>
      <c r="E19" s="279"/>
    </row>
    <row r="20" spans="1:5" s="42" customFormat="1" ht="21">
      <c r="A20" s="308"/>
      <c r="C20" s="279"/>
      <c r="D20" s="279"/>
      <c r="E20" s="279"/>
    </row>
    <row r="21" spans="1:5" s="42" customFormat="1" ht="21">
      <c r="A21" s="308"/>
      <c r="C21" s="279"/>
      <c r="D21" s="279"/>
      <c r="E21" s="279"/>
    </row>
    <row r="22" spans="1:5" s="42" customFormat="1" ht="21">
      <c r="A22" s="308"/>
      <c r="C22" s="279"/>
      <c r="D22" s="279"/>
      <c r="E22" s="279"/>
    </row>
    <row r="23" spans="1:5" s="42" customFormat="1" ht="21">
      <c r="A23" s="308"/>
      <c r="C23" s="279"/>
      <c r="D23" s="279"/>
      <c r="E23" s="279"/>
    </row>
    <row r="24" spans="1:5" s="42" customFormat="1" ht="21">
      <c r="A24" s="308"/>
      <c r="C24" s="279"/>
      <c r="D24" s="279"/>
      <c r="E24" s="279"/>
    </row>
    <row r="25" spans="1:5" s="42" customFormat="1" ht="21">
      <c r="A25" s="308"/>
      <c r="C25" s="279"/>
      <c r="D25" s="279"/>
      <c r="E25" s="279"/>
    </row>
    <row r="26" spans="1:5" s="42" customFormat="1" ht="21">
      <c r="A26" s="308"/>
      <c r="C26" s="279"/>
      <c r="D26" s="279"/>
      <c r="E26" s="279"/>
    </row>
    <row r="27" spans="1:5" s="42" customFormat="1" ht="21">
      <c r="A27" s="308"/>
      <c r="C27" s="279"/>
      <c r="D27" s="279"/>
      <c r="E27" s="279"/>
    </row>
    <row r="28" spans="1:5" s="42" customFormat="1" ht="21.75" thickBot="1">
      <c r="A28" s="308"/>
      <c r="C28" s="279"/>
      <c r="D28" s="279"/>
      <c r="E28" s="279"/>
    </row>
    <row r="29" spans="1:5" ht="21">
      <c r="A29" s="348"/>
      <c r="B29" s="201"/>
      <c r="C29" s="349"/>
      <c r="D29" s="349"/>
      <c r="E29" s="279"/>
    </row>
    <row r="30" spans="1:6" ht="24.75" customHeight="1" thickBot="1">
      <c r="A30" s="350"/>
      <c r="B30" s="351"/>
      <c r="C30" s="352"/>
      <c r="D30" s="352"/>
      <c r="E30" s="279"/>
      <c r="F30" s="42"/>
    </row>
    <row r="31" spans="1:11" ht="21">
      <c r="A31" s="269" t="s">
        <v>245</v>
      </c>
      <c r="B31" s="269" t="s">
        <v>763</v>
      </c>
      <c r="C31" s="270" t="s">
        <v>43</v>
      </c>
      <c r="D31" s="270" t="s">
        <v>269</v>
      </c>
      <c r="E31" s="354"/>
      <c r="F31" s="279"/>
      <c r="G31" s="279"/>
      <c r="H31" s="42"/>
      <c r="I31" s="42"/>
      <c r="J31" s="42"/>
      <c r="K31" s="42"/>
    </row>
    <row r="32" spans="1:11" ht="21.75" thickBot="1">
      <c r="A32" s="306"/>
      <c r="B32" s="306" t="s">
        <v>768</v>
      </c>
      <c r="C32" s="272"/>
      <c r="D32" s="271"/>
      <c r="E32" s="354"/>
      <c r="F32" s="279"/>
      <c r="G32" s="279"/>
      <c r="H32" s="42"/>
      <c r="I32" s="42"/>
      <c r="J32" s="42"/>
      <c r="K32" s="42"/>
    </row>
    <row r="33" spans="1:11" ht="21">
      <c r="A33" s="355" t="s">
        <v>143</v>
      </c>
      <c r="B33" s="356" t="s">
        <v>446</v>
      </c>
      <c r="C33" s="357">
        <v>65000</v>
      </c>
      <c r="D33" s="357">
        <v>40667.63</v>
      </c>
      <c r="E33" s="354"/>
      <c r="F33" s="279"/>
      <c r="G33" s="279"/>
      <c r="H33" s="42"/>
      <c r="I33" s="42"/>
      <c r="J33" s="42"/>
      <c r="K33" s="42"/>
    </row>
    <row r="34" spans="1:11" ht="21">
      <c r="A34" s="358" t="s">
        <v>144</v>
      </c>
      <c r="B34" s="356" t="s">
        <v>445</v>
      </c>
      <c r="C34" s="359">
        <v>30000</v>
      </c>
      <c r="D34" s="359">
        <v>109548</v>
      </c>
      <c r="E34" s="354"/>
      <c r="F34" s="279"/>
      <c r="G34" s="279"/>
      <c r="H34" s="42"/>
      <c r="I34" s="42"/>
      <c r="J34" s="42"/>
      <c r="K34" s="42"/>
    </row>
    <row r="35" spans="1:11" ht="21">
      <c r="A35" s="358" t="s">
        <v>145</v>
      </c>
      <c r="B35" s="356" t="s">
        <v>447</v>
      </c>
      <c r="C35" s="359">
        <v>70000</v>
      </c>
      <c r="D35" s="359">
        <v>62903.13</v>
      </c>
      <c r="E35" s="354"/>
      <c r="F35" s="279"/>
      <c r="G35" s="279"/>
      <c r="H35" s="42"/>
      <c r="I35" s="42"/>
      <c r="J35" s="42"/>
      <c r="K35" s="42"/>
    </row>
    <row r="36" spans="1:11" ht="21">
      <c r="A36" s="358" t="s">
        <v>146</v>
      </c>
      <c r="B36" s="356" t="s">
        <v>449</v>
      </c>
      <c r="C36" s="359">
        <v>50000</v>
      </c>
      <c r="D36" s="359">
        <v>0</v>
      </c>
      <c r="E36" s="354"/>
      <c r="F36" s="279"/>
      <c r="G36" s="279"/>
      <c r="H36" s="42"/>
      <c r="I36" s="42"/>
      <c r="J36" s="42"/>
      <c r="K36" s="42"/>
    </row>
    <row r="37" spans="1:11" ht="21">
      <c r="A37" s="358" t="s">
        <v>862</v>
      </c>
      <c r="B37" s="356" t="s">
        <v>444</v>
      </c>
      <c r="C37" s="359">
        <v>8935000</v>
      </c>
      <c r="D37" s="359">
        <v>7119765.17</v>
      </c>
      <c r="E37" s="354"/>
      <c r="F37" s="279"/>
      <c r="G37" s="279"/>
      <c r="H37" s="42"/>
      <c r="I37" s="42"/>
      <c r="J37" s="42"/>
      <c r="K37" s="42"/>
    </row>
    <row r="38" spans="1:11" ht="21.75" thickBot="1">
      <c r="A38" s="360" t="s">
        <v>147</v>
      </c>
      <c r="B38" s="304" t="s">
        <v>448</v>
      </c>
      <c r="C38" s="361">
        <v>8032370</v>
      </c>
      <c r="D38" s="361">
        <v>11660189.65</v>
      </c>
      <c r="E38" s="354"/>
      <c r="F38" s="279"/>
      <c r="G38" s="279"/>
      <c r="H38" s="42"/>
      <c r="I38" s="42"/>
      <c r="J38" s="42"/>
      <c r="K38" s="42"/>
    </row>
    <row r="39" spans="1:11" ht="21.75" thickBot="1">
      <c r="A39" s="83" t="s">
        <v>863</v>
      </c>
      <c r="B39" s="323"/>
      <c r="C39" s="277">
        <f>SUM(C33:C38)</f>
        <v>17182370</v>
      </c>
      <c r="D39" s="277">
        <f>SUM(D33:D38)</f>
        <v>18993073.58</v>
      </c>
      <c r="E39" s="354"/>
      <c r="F39" s="279"/>
      <c r="G39" s="279"/>
      <c r="H39" s="42"/>
      <c r="I39" s="42"/>
      <c r="J39" s="42"/>
      <c r="K39" s="42"/>
    </row>
    <row r="40" spans="1:11" ht="21.75" thickBot="1">
      <c r="A40" s="185" t="s">
        <v>861</v>
      </c>
      <c r="B40" s="356">
        <v>3000</v>
      </c>
      <c r="C40" s="186">
        <v>232731</v>
      </c>
      <c r="D40" s="186">
        <v>232731</v>
      </c>
      <c r="E40" s="354"/>
      <c r="F40" s="279"/>
      <c r="G40" s="279"/>
      <c r="H40" s="42"/>
      <c r="I40" s="42"/>
      <c r="J40" s="42"/>
      <c r="K40" s="42"/>
    </row>
    <row r="41" spans="1:11" ht="21.75" thickBot="1">
      <c r="A41" s="302" t="s">
        <v>864</v>
      </c>
      <c r="B41" s="278"/>
      <c r="C41" s="307">
        <f>+C39+C40</f>
        <v>17415101</v>
      </c>
      <c r="D41" s="307">
        <f>+D39+D40</f>
        <v>19225804.58</v>
      </c>
      <c r="E41" s="290"/>
      <c r="F41" s="42"/>
      <c r="G41" s="42"/>
      <c r="H41" s="42"/>
      <c r="I41" s="42"/>
      <c r="J41" s="42"/>
      <c r="K41" s="42"/>
    </row>
    <row r="42" ht="21">
      <c r="E42" s="42"/>
    </row>
  </sheetData>
  <sheetProtection/>
  <printOptions/>
  <pageMargins left="1.11" right="0.75" top="1" bottom="1" header="0.5" footer="0.5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31">
      <selection activeCell="G29" sqref="G29:G31"/>
    </sheetView>
  </sheetViews>
  <sheetFormatPr defaultColWidth="9.140625" defaultRowHeight="21.75"/>
  <cols>
    <col min="1" max="1" width="12.8515625" style="43" customWidth="1"/>
    <col min="2" max="2" width="40.140625" style="43" customWidth="1"/>
    <col min="3" max="3" width="19.140625" style="43" customWidth="1"/>
    <col min="4" max="4" width="12.00390625" style="43" customWidth="1"/>
    <col min="5" max="5" width="14.57421875" style="43" customWidth="1"/>
    <col min="6" max="6" width="12.8515625" style="43" customWidth="1"/>
    <col min="7" max="7" width="41.140625" style="43" customWidth="1"/>
    <col min="8" max="8" width="9.140625" style="42" customWidth="1"/>
    <col min="9" max="16384" width="9.140625" style="43" customWidth="1"/>
  </cols>
  <sheetData>
    <row r="1" spans="1:7" ht="21">
      <c r="A1" s="441" t="s">
        <v>82</v>
      </c>
      <c r="B1" s="441"/>
      <c r="C1" s="441"/>
      <c r="D1" s="441"/>
      <c r="E1" s="441"/>
      <c r="F1" s="441"/>
      <c r="G1" s="441"/>
    </row>
    <row r="2" spans="1:7" ht="21.75" thickBot="1">
      <c r="A2" s="441" t="s">
        <v>538</v>
      </c>
      <c r="B2" s="441"/>
      <c r="C2" s="441"/>
      <c r="D2" s="441"/>
      <c r="E2" s="441"/>
      <c r="F2" s="441"/>
      <c r="G2" s="441" t="s">
        <v>83</v>
      </c>
    </row>
    <row r="3" spans="1:7" ht="21">
      <c r="A3" s="444" t="s">
        <v>84</v>
      </c>
      <c r="B3" s="444" t="s">
        <v>766</v>
      </c>
      <c r="C3" s="444" t="s">
        <v>85</v>
      </c>
      <c r="D3" s="444" t="s">
        <v>86</v>
      </c>
      <c r="E3" s="444" t="s">
        <v>396</v>
      </c>
      <c r="F3" s="444" t="s">
        <v>235</v>
      </c>
      <c r="G3" s="444" t="s">
        <v>295</v>
      </c>
    </row>
    <row r="4" spans="1:7" ht="21.75" thickBot="1">
      <c r="A4" s="445"/>
      <c r="B4" s="445"/>
      <c r="C4" s="445" t="s">
        <v>87</v>
      </c>
      <c r="D4" s="445"/>
      <c r="E4" s="445"/>
      <c r="F4" s="445"/>
      <c r="G4" s="445"/>
    </row>
    <row r="5" spans="1:7" ht="21">
      <c r="A5" s="618" t="s">
        <v>539</v>
      </c>
      <c r="B5" s="619" t="s">
        <v>236</v>
      </c>
      <c r="C5" s="620"/>
      <c r="D5" s="621">
        <v>0</v>
      </c>
      <c r="E5" s="621">
        <v>0</v>
      </c>
      <c r="F5" s="621">
        <v>16917975.71</v>
      </c>
      <c r="G5" s="446"/>
    </row>
    <row r="6" spans="1:7" ht="21">
      <c r="A6" s="447" t="s">
        <v>548</v>
      </c>
      <c r="B6" s="448" t="s">
        <v>542</v>
      </c>
      <c r="C6" s="449" t="s">
        <v>547</v>
      </c>
      <c r="D6" s="450">
        <v>0</v>
      </c>
      <c r="E6" s="450">
        <v>10550</v>
      </c>
      <c r="F6" s="450">
        <v>16907425.71</v>
      </c>
      <c r="G6" s="451" t="s">
        <v>545</v>
      </c>
    </row>
    <row r="7" spans="1:7" ht="21">
      <c r="A7" s="447" t="s">
        <v>548</v>
      </c>
      <c r="B7" s="448" t="s">
        <v>542</v>
      </c>
      <c r="C7" s="449" t="s">
        <v>549</v>
      </c>
      <c r="D7" s="450">
        <v>0</v>
      </c>
      <c r="E7" s="450">
        <v>21608</v>
      </c>
      <c r="F7" s="450">
        <v>16885817.71</v>
      </c>
      <c r="G7" s="452" t="s">
        <v>546</v>
      </c>
    </row>
    <row r="8" spans="1:7" ht="21">
      <c r="A8" s="447" t="s">
        <v>548</v>
      </c>
      <c r="B8" s="448" t="s">
        <v>542</v>
      </c>
      <c r="C8" s="449" t="s">
        <v>550</v>
      </c>
      <c r="D8" s="450">
        <v>0</v>
      </c>
      <c r="E8" s="450">
        <v>90500</v>
      </c>
      <c r="F8" s="450">
        <v>16795317.71</v>
      </c>
      <c r="G8" s="451" t="s">
        <v>572</v>
      </c>
    </row>
    <row r="9" spans="1:7" ht="21">
      <c r="A9" s="447" t="s">
        <v>551</v>
      </c>
      <c r="B9" s="448" t="s">
        <v>542</v>
      </c>
      <c r="C9" s="449" t="s">
        <v>556</v>
      </c>
      <c r="D9" s="450">
        <v>0</v>
      </c>
      <c r="E9" s="450">
        <v>87600</v>
      </c>
      <c r="F9" s="450">
        <v>16707717.71</v>
      </c>
      <c r="G9" s="452"/>
    </row>
    <row r="10" spans="1:7" ht="21">
      <c r="A10" s="447" t="s">
        <v>551</v>
      </c>
      <c r="B10" s="448" t="s">
        <v>542</v>
      </c>
      <c r="C10" s="449" t="s">
        <v>555</v>
      </c>
      <c r="D10" s="450">
        <v>0</v>
      </c>
      <c r="E10" s="450">
        <v>35330</v>
      </c>
      <c r="F10" s="450">
        <v>16672387.71</v>
      </c>
      <c r="G10" s="451"/>
    </row>
    <row r="11" spans="1:7" ht="21">
      <c r="A11" s="447" t="s">
        <v>551</v>
      </c>
      <c r="B11" s="448" t="s">
        <v>542</v>
      </c>
      <c r="C11" s="449" t="s">
        <v>559</v>
      </c>
      <c r="D11" s="450">
        <v>0</v>
      </c>
      <c r="E11" s="450">
        <v>73890</v>
      </c>
      <c r="F11" s="450">
        <v>16598497.71</v>
      </c>
      <c r="G11" s="452"/>
    </row>
    <row r="12" spans="1:7" ht="21">
      <c r="A12" s="447" t="s">
        <v>551</v>
      </c>
      <c r="B12" s="448" t="s">
        <v>542</v>
      </c>
      <c r="C12" s="449" t="s">
        <v>557</v>
      </c>
      <c r="D12" s="450">
        <v>0</v>
      </c>
      <c r="E12" s="450">
        <v>27980</v>
      </c>
      <c r="F12" s="450">
        <v>16570517.71</v>
      </c>
      <c r="G12" s="452"/>
    </row>
    <row r="13" spans="1:7" ht="21.75" thickBot="1">
      <c r="A13" s="447" t="s">
        <v>551</v>
      </c>
      <c r="B13" s="448" t="s">
        <v>542</v>
      </c>
      <c r="C13" s="449" t="s">
        <v>554</v>
      </c>
      <c r="D13" s="450">
        <v>0</v>
      </c>
      <c r="E13" s="450">
        <v>32249</v>
      </c>
      <c r="F13" s="450">
        <v>16538268.71</v>
      </c>
      <c r="G13" s="446"/>
    </row>
    <row r="14" spans="1:8" s="594" customFormat="1" ht="21">
      <c r="A14" s="447" t="s">
        <v>551</v>
      </c>
      <c r="B14" s="448" t="s">
        <v>542</v>
      </c>
      <c r="C14" s="449" t="s">
        <v>553</v>
      </c>
      <c r="D14" s="450">
        <v>0</v>
      </c>
      <c r="E14" s="450">
        <v>20679</v>
      </c>
      <c r="F14" s="450">
        <v>16517589.71</v>
      </c>
      <c r="G14" s="458"/>
      <c r="H14" s="42"/>
    </row>
    <row r="15" spans="1:7" ht="21">
      <c r="A15" s="447" t="s">
        <v>551</v>
      </c>
      <c r="B15" s="448" t="s">
        <v>542</v>
      </c>
      <c r="C15" s="449" t="s">
        <v>552</v>
      </c>
      <c r="D15" s="450">
        <v>0</v>
      </c>
      <c r="E15" s="450">
        <v>87060</v>
      </c>
      <c r="F15" s="450">
        <v>16430529.71</v>
      </c>
      <c r="G15" s="458"/>
    </row>
    <row r="16" spans="1:7" ht="21">
      <c r="A16" s="447" t="s">
        <v>551</v>
      </c>
      <c r="B16" s="448" t="s">
        <v>542</v>
      </c>
      <c r="C16" s="449" t="s">
        <v>558</v>
      </c>
      <c r="D16" s="450">
        <v>0</v>
      </c>
      <c r="E16" s="450">
        <v>8368</v>
      </c>
      <c r="F16" s="450">
        <v>16422161.71</v>
      </c>
      <c r="G16" s="458"/>
    </row>
    <row r="17" spans="1:7" ht="21.75" thickBot="1">
      <c r="A17" s="447" t="s">
        <v>569</v>
      </c>
      <c r="B17" s="448" t="s">
        <v>541</v>
      </c>
      <c r="C17" s="449" t="s">
        <v>564</v>
      </c>
      <c r="D17" s="450">
        <v>51646</v>
      </c>
      <c r="E17" s="450">
        <v>0</v>
      </c>
      <c r="F17" s="450">
        <v>16473807.71</v>
      </c>
      <c r="G17" s="383"/>
    </row>
    <row r="18" spans="1:7" ht="21.75" thickBot="1">
      <c r="A18" s="447" t="s">
        <v>568</v>
      </c>
      <c r="B18" s="448" t="s">
        <v>541</v>
      </c>
      <c r="C18" s="449" t="s">
        <v>565</v>
      </c>
      <c r="D18" s="450">
        <v>269306</v>
      </c>
      <c r="E18" s="450">
        <v>0</v>
      </c>
      <c r="F18" s="450">
        <v>16743113.71</v>
      </c>
      <c r="G18" s="462"/>
    </row>
    <row r="19" spans="1:9" ht="21.75" thickTop="1">
      <c r="A19" s="447" t="s">
        <v>567</v>
      </c>
      <c r="B19" s="448" t="s">
        <v>541</v>
      </c>
      <c r="C19" s="449" t="s">
        <v>566</v>
      </c>
      <c r="D19" s="450">
        <v>6360</v>
      </c>
      <c r="E19" s="450">
        <v>0</v>
      </c>
      <c r="F19" s="450">
        <v>16749473.71</v>
      </c>
      <c r="G19" s="441"/>
      <c r="I19" s="612"/>
    </row>
    <row r="20" spans="1:7" ht="21">
      <c r="A20" s="447" t="s">
        <v>560</v>
      </c>
      <c r="B20" s="448" t="s">
        <v>542</v>
      </c>
      <c r="C20" s="449" t="s">
        <v>561</v>
      </c>
      <c r="D20" s="450">
        <v>0</v>
      </c>
      <c r="E20" s="450">
        <v>2419</v>
      </c>
      <c r="F20" s="450">
        <v>16747054.71</v>
      </c>
      <c r="G20" s="451" t="s">
        <v>545</v>
      </c>
    </row>
    <row r="21" spans="1:7" ht="21">
      <c r="A21" s="447" t="s">
        <v>560</v>
      </c>
      <c r="B21" s="448" t="s">
        <v>542</v>
      </c>
      <c r="C21" s="449" t="s">
        <v>562</v>
      </c>
      <c r="D21" s="450">
        <v>0</v>
      </c>
      <c r="E21" s="450">
        <v>3720</v>
      </c>
      <c r="F21" s="450">
        <v>16743334.71</v>
      </c>
      <c r="G21" s="452" t="s">
        <v>546</v>
      </c>
    </row>
    <row r="22" spans="1:7" ht="21">
      <c r="A22" s="447" t="s">
        <v>540</v>
      </c>
      <c r="B22" s="448" t="s">
        <v>541</v>
      </c>
      <c r="C22" s="449" t="s">
        <v>570</v>
      </c>
      <c r="D22" s="450">
        <v>3720</v>
      </c>
      <c r="E22" s="450">
        <v>0</v>
      </c>
      <c r="F22" s="450">
        <v>16747054.71</v>
      </c>
      <c r="G22" s="451" t="s">
        <v>572</v>
      </c>
    </row>
    <row r="23" spans="1:6" ht="21">
      <c r="A23" s="615" t="s">
        <v>540</v>
      </c>
      <c r="B23" s="616" t="s">
        <v>359</v>
      </c>
      <c r="C23" s="616"/>
      <c r="D23" s="617">
        <v>0</v>
      </c>
      <c r="E23" s="617">
        <v>0</v>
      </c>
      <c r="F23" s="617">
        <v>16747054.71</v>
      </c>
    </row>
    <row r="24" spans="1:7" ht="21.75" thickBot="1">
      <c r="A24" s="605"/>
      <c r="B24" s="606"/>
      <c r="C24" s="606"/>
      <c r="D24" s="607"/>
      <c r="E24" s="607"/>
      <c r="F24" s="607"/>
      <c r="G24" s="613" t="s">
        <v>574</v>
      </c>
    </row>
    <row r="25" spans="1:7" ht="21.75" thickBot="1">
      <c r="A25" s="608"/>
      <c r="B25" s="609"/>
      <c r="C25" s="614" t="s">
        <v>575</v>
      </c>
      <c r="D25" s="610"/>
      <c r="E25" s="610"/>
      <c r="F25" s="610"/>
      <c r="G25" s="611"/>
    </row>
    <row r="26" spans="1:7" ht="21">
      <c r="A26" s="444" t="s">
        <v>84</v>
      </c>
      <c r="B26" s="444" t="s">
        <v>766</v>
      </c>
      <c r="C26" s="444" t="s">
        <v>85</v>
      </c>
      <c r="D26" s="444" t="s">
        <v>86</v>
      </c>
      <c r="E26" s="444" t="s">
        <v>396</v>
      </c>
      <c r="F26" s="444" t="s">
        <v>235</v>
      </c>
      <c r="G26" s="444" t="s">
        <v>295</v>
      </c>
    </row>
    <row r="27" spans="1:7" ht="21.75" thickBot="1">
      <c r="A27" s="445"/>
      <c r="B27" s="445"/>
      <c r="C27" s="445" t="s">
        <v>87</v>
      </c>
      <c r="D27" s="445"/>
      <c r="E27" s="445"/>
      <c r="F27" s="445"/>
      <c r="G27" s="445"/>
    </row>
    <row r="28" spans="1:7" ht="21">
      <c r="A28" s="603" t="s">
        <v>571</v>
      </c>
      <c r="B28" s="604" t="s">
        <v>236</v>
      </c>
      <c r="C28" s="604"/>
      <c r="D28" s="553">
        <v>0</v>
      </c>
      <c r="E28" s="553">
        <v>0</v>
      </c>
      <c r="F28" s="553">
        <v>16747054.71</v>
      </c>
      <c r="G28" s="504"/>
    </row>
    <row r="29" spans="1:7" ht="21">
      <c r="A29" s="447" t="s">
        <v>543</v>
      </c>
      <c r="B29" s="448" t="s">
        <v>544</v>
      </c>
      <c r="C29" s="449" t="s">
        <v>563</v>
      </c>
      <c r="D29" s="450">
        <v>0</v>
      </c>
      <c r="E29" s="450">
        <v>220766</v>
      </c>
      <c r="F29" s="450">
        <v>16526288.71</v>
      </c>
      <c r="G29" s="451" t="s">
        <v>545</v>
      </c>
    </row>
    <row r="30" spans="1:7" ht="21">
      <c r="A30" s="447" t="s">
        <v>403</v>
      </c>
      <c r="B30" s="448" t="s">
        <v>544</v>
      </c>
      <c r="C30" s="449" t="s">
        <v>404</v>
      </c>
      <c r="D30" s="450">
        <v>0</v>
      </c>
      <c r="E30" s="450">
        <v>22209</v>
      </c>
      <c r="F30" s="450">
        <v>16504079.71</v>
      </c>
      <c r="G30" s="452" t="s">
        <v>546</v>
      </c>
    </row>
    <row r="31" spans="1:7" ht="21">
      <c r="A31" s="447"/>
      <c r="B31" s="449"/>
      <c r="C31" s="449"/>
      <c r="D31" s="450"/>
      <c r="E31" s="450"/>
      <c r="F31" s="450"/>
      <c r="G31" s="451" t="s">
        <v>573</v>
      </c>
    </row>
    <row r="32" spans="1:7" ht="21">
      <c r="A32" s="447"/>
      <c r="B32" s="449"/>
      <c r="C32" s="449"/>
      <c r="D32" s="450"/>
      <c r="E32" s="450"/>
      <c r="F32" s="450"/>
      <c r="G32" s="452"/>
    </row>
    <row r="33" spans="1:7" ht="21">
      <c r="A33" s="447"/>
      <c r="B33" s="449"/>
      <c r="C33" s="449"/>
      <c r="D33" s="450"/>
      <c r="E33" s="450"/>
      <c r="F33" s="450"/>
      <c r="G33" s="624"/>
    </row>
    <row r="34" spans="1:7" ht="21">
      <c r="A34" s="447"/>
      <c r="B34" s="449"/>
      <c r="C34" s="449"/>
      <c r="D34" s="450"/>
      <c r="E34" s="450"/>
      <c r="F34" s="450"/>
      <c r="G34" s="624"/>
    </row>
    <row r="35" spans="1:7" ht="21">
      <c r="A35" s="447"/>
      <c r="B35" s="449"/>
      <c r="C35" s="449"/>
      <c r="D35" s="450"/>
      <c r="E35" s="450"/>
      <c r="F35" s="450"/>
      <c r="G35" s="624"/>
    </row>
    <row r="36" spans="1:7" ht="21">
      <c r="A36" s="447"/>
      <c r="B36" s="449"/>
      <c r="C36" s="449"/>
      <c r="D36" s="450"/>
      <c r="E36" s="450"/>
      <c r="F36" s="450"/>
      <c r="G36" s="624"/>
    </row>
    <row r="37" spans="1:7" ht="21">
      <c r="A37" s="447"/>
      <c r="B37" s="449"/>
      <c r="C37" s="449"/>
      <c r="D37" s="450"/>
      <c r="E37" s="450"/>
      <c r="F37" s="450"/>
      <c r="G37" s="624"/>
    </row>
    <row r="38" spans="1:7" ht="21">
      <c r="A38" s="455" t="s">
        <v>88</v>
      </c>
      <c r="B38" s="452" t="s">
        <v>89</v>
      </c>
      <c r="C38" s="456" t="s">
        <v>90</v>
      </c>
      <c r="D38" s="457">
        <v>0</v>
      </c>
      <c r="E38" s="457">
        <v>0</v>
      </c>
      <c r="F38" s="457">
        <v>0</v>
      </c>
      <c r="G38" s="467"/>
    </row>
    <row r="39" spans="1:7" ht="21">
      <c r="A39" s="455" t="s">
        <v>88</v>
      </c>
      <c r="B39" s="452" t="s">
        <v>91</v>
      </c>
      <c r="C39" s="456" t="s">
        <v>90</v>
      </c>
      <c r="D39" s="457">
        <v>0</v>
      </c>
      <c r="E39" s="457">
        <v>0</v>
      </c>
      <c r="F39" s="457">
        <v>0</v>
      </c>
      <c r="G39" s="467"/>
    </row>
    <row r="40" spans="1:7" ht="21">
      <c r="A40" s="455" t="s">
        <v>88</v>
      </c>
      <c r="B40" s="452" t="s">
        <v>92</v>
      </c>
      <c r="C40" s="456" t="s">
        <v>90</v>
      </c>
      <c r="D40" s="457">
        <v>0</v>
      </c>
      <c r="E40" s="457">
        <v>0</v>
      </c>
      <c r="F40" s="457">
        <v>0</v>
      </c>
      <c r="G40" s="467"/>
    </row>
    <row r="41" spans="1:7" ht="21">
      <c r="A41" s="455" t="s">
        <v>88</v>
      </c>
      <c r="B41" s="452" t="s">
        <v>93</v>
      </c>
      <c r="C41" s="456" t="s">
        <v>90</v>
      </c>
      <c r="D41" s="457">
        <v>0</v>
      </c>
      <c r="E41" s="457">
        <v>0</v>
      </c>
      <c r="F41" s="457">
        <v>0</v>
      </c>
      <c r="G41" s="467"/>
    </row>
    <row r="42" spans="1:7" ht="21">
      <c r="A42" s="459" t="s">
        <v>88</v>
      </c>
      <c r="B42" s="454" t="s">
        <v>359</v>
      </c>
      <c r="C42" s="460"/>
      <c r="D42" s="461">
        <v>0</v>
      </c>
      <c r="E42" s="461">
        <v>0</v>
      </c>
      <c r="F42" s="461">
        <v>0</v>
      </c>
      <c r="G42" s="467"/>
    </row>
    <row r="43" spans="1:7" ht="21">
      <c r="A43" s="455"/>
      <c r="B43" s="452"/>
      <c r="C43" s="449"/>
      <c r="D43" s="457"/>
      <c r="E43" s="457"/>
      <c r="F43" s="457"/>
      <c r="G43" s="467"/>
    </row>
    <row r="44" spans="1:7" ht="21.75" thickBot="1">
      <c r="A44" s="455"/>
      <c r="B44" s="453"/>
      <c r="C44" s="347"/>
      <c r="D44" s="347"/>
      <c r="E44" s="347"/>
      <c r="F44" s="347"/>
      <c r="G44" s="467"/>
    </row>
    <row r="45" spans="1:7" ht="21.75" thickBot="1">
      <c r="A45" s="462"/>
      <c r="B45" s="463" t="s">
        <v>105</v>
      </c>
      <c r="C45" s="464"/>
      <c r="D45" s="464">
        <f>SUM(D5:D44)</f>
        <v>331032</v>
      </c>
      <c r="E45" s="464">
        <f>SUM(E5:E44)</f>
        <v>744928</v>
      </c>
      <c r="F45" s="464"/>
      <c r="G45" s="530"/>
    </row>
    <row r="46" spans="1:6" ht="21.75" thickTop="1">
      <c r="A46" s="441"/>
      <c r="B46" s="441"/>
      <c r="C46" s="441"/>
      <c r="D46" s="441"/>
      <c r="E46" s="441"/>
      <c r="F46" s="441"/>
    </row>
    <row r="47" spans="1:6" ht="21">
      <c r="A47" s="441"/>
      <c r="B47" s="441"/>
      <c r="C47" s="441"/>
      <c r="D47" s="441"/>
      <c r="E47" s="441"/>
      <c r="F47" s="441"/>
    </row>
    <row r="48" spans="1:6" ht="21">
      <c r="A48" s="441"/>
      <c r="B48" s="441"/>
      <c r="C48" s="441"/>
      <c r="D48" s="441"/>
      <c r="E48" s="441"/>
      <c r="F48" s="441"/>
    </row>
    <row r="49" spans="1:6" ht="21">
      <c r="A49" s="441" t="s">
        <v>94</v>
      </c>
      <c r="B49" s="441"/>
      <c r="C49" s="441"/>
      <c r="D49" s="441"/>
      <c r="E49" s="441"/>
      <c r="F49" s="441"/>
    </row>
    <row r="50" spans="1:6" ht="21">
      <c r="A50" s="441" t="s">
        <v>95</v>
      </c>
      <c r="B50" s="441"/>
      <c r="C50" s="441"/>
      <c r="D50" s="441"/>
      <c r="E50" s="441"/>
      <c r="F50" s="441"/>
    </row>
    <row r="51" spans="1:6" ht="21">
      <c r="A51" s="441" t="s">
        <v>96</v>
      </c>
      <c r="B51" s="441"/>
      <c r="C51" s="441"/>
      <c r="D51" s="441"/>
      <c r="E51" s="441"/>
      <c r="F51" s="441"/>
    </row>
    <row r="52" spans="1:6" ht="21">
      <c r="A52" s="441" t="s">
        <v>97</v>
      </c>
      <c r="B52" s="441"/>
      <c r="C52" s="441"/>
      <c r="D52" s="441"/>
      <c r="E52" s="441"/>
      <c r="F52" s="441"/>
    </row>
  </sheetData>
  <printOptions/>
  <pageMargins left="0.37" right="0.31" top="0.92" bottom="0.61" header="0.5" footer="0.5"/>
  <pageSetup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64"/>
  <sheetViews>
    <sheetView view="pageBreakPreview" zoomScaleSheetLayoutView="100" zoomScalePageLayoutView="0" workbookViewId="0" topLeftCell="A1">
      <selection activeCell="E8" sqref="E8"/>
    </sheetView>
  </sheetViews>
  <sheetFormatPr defaultColWidth="9.140625" defaultRowHeight="21.75"/>
  <cols>
    <col min="1" max="1" width="4.140625" style="150" customWidth="1"/>
    <col min="2" max="2" width="9.140625" style="150" hidden="1" customWidth="1"/>
    <col min="3" max="3" width="3.421875" style="908" customWidth="1"/>
    <col min="4" max="4" width="72.00390625" style="909" customWidth="1"/>
    <col min="5" max="5" width="61.140625" style="150" customWidth="1"/>
    <col min="6" max="7" width="9.140625" style="150" hidden="1" customWidth="1"/>
    <col min="8" max="16384" width="9.140625" style="150" customWidth="1"/>
  </cols>
  <sheetData>
    <row r="1" spans="1:4" s="904" customFormat="1" ht="34.5">
      <c r="A1" s="901" t="s">
        <v>670</v>
      </c>
      <c r="B1" s="901"/>
      <c r="C1" s="902"/>
      <c r="D1" s="903"/>
    </row>
    <row r="2" spans="1:4" s="904" customFormat="1" ht="34.5">
      <c r="A2" s="901" t="s">
        <v>671</v>
      </c>
      <c r="B2" s="901"/>
      <c r="C2" s="902"/>
      <c r="D2" s="903"/>
    </row>
    <row r="3" spans="1:5" ht="23.25">
      <c r="A3" s="584" t="s">
        <v>780</v>
      </c>
      <c r="B3" s="555" t="s">
        <v>354</v>
      </c>
      <c r="C3" s="900"/>
      <c r="D3" s="555" t="s">
        <v>657</v>
      </c>
      <c r="E3" s="147"/>
    </row>
    <row r="4" spans="1:5" ht="23.25">
      <c r="A4" s="584"/>
      <c r="B4" s="555"/>
      <c r="C4" s="585" t="s">
        <v>839</v>
      </c>
      <c r="D4" s="555" t="s">
        <v>110</v>
      </c>
      <c r="E4" s="147"/>
    </row>
    <row r="5" spans="1:5" ht="23.25">
      <c r="A5" s="555"/>
      <c r="B5" s="555" t="s">
        <v>354</v>
      </c>
      <c r="C5" s="585" t="s">
        <v>759</v>
      </c>
      <c r="D5" s="555" t="s">
        <v>674</v>
      </c>
      <c r="E5" s="147"/>
    </row>
    <row r="6" spans="1:5" ht="23.25">
      <c r="A6" s="584"/>
      <c r="B6" s="555"/>
      <c r="C6" s="585" t="s">
        <v>760</v>
      </c>
      <c r="D6" s="555" t="s">
        <v>847</v>
      </c>
      <c r="E6" s="147"/>
    </row>
    <row r="7" spans="1:5" ht="23.25">
      <c r="A7" s="584" t="s">
        <v>781</v>
      </c>
      <c r="B7" s="555" t="s">
        <v>354</v>
      </c>
      <c r="C7" s="900"/>
      <c r="D7" s="555" t="s">
        <v>658</v>
      </c>
      <c r="E7" s="147"/>
    </row>
    <row r="8" spans="1:5" ht="23.25">
      <c r="A8" s="555"/>
      <c r="B8" s="555" t="s">
        <v>354</v>
      </c>
      <c r="C8" s="585" t="s">
        <v>736</v>
      </c>
      <c r="D8" s="555" t="s">
        <v>674</v>
      </c>
      <c r="E8" s="147"/>
    </row>
    <row r="9" spans="1:5" ht="23.25">
      <c r="A9" s="584"/>
      <c r="B9" s="555"/>
      <c r="C9" s="585" t="s">
        <v>737</v>
      </c>
      <c r="D9" s="555" t="s">
        <v>847</v>
      </c>
      <c r="E9" s="147"/>
    </row>
    <row r="10" spans="1:5" ht="23.25">
      <c r="A10" s="584" t="s">
        <v>782</v>
      </c>
      <c r="B10" s="555" t="s">
        <v>354</v>
      </c>
      <c r="C10" s="900"/>
      <c r="D10" s="555" t="s">
        <v>659</v>
      </c>
      <c r="E10" s="147"/>
    </row>
    <row r="11" spans="1:5" ht="23.25">
      <c r="A11" s="584" t="s">
        <v>783</v>
      </c>
      <c r="B11" s="555" t="s">
        <v>354</v>
      </c>
      <c r="C11" s="900"/>
      <c r="D11" s="555" t="s">
        <v>660</v>
      </c>
      <c r="E11" s="147"/>
    </row>
    <row r="12" spans="1:5" ht="23.25">
      <c r="A12" s="584" t="s">
        <v>784</v>
      </c>
      <c r="B12" s="555"/>
      <c r="C12" s="900"/>
      <c r="D12" s="555" t="s">
        <v>661</v>
      </c>
      <c r="E12" s="147"/>
    </row>
    <row r="13" spans="1:5" ht="23.25">
      <c r="A13" s="584" t="s">
        <v>785</v>
      </c>
      <c r="B13" s="555" t="s">
        <v>354</v>
      </c>
      <c r="C13" s="900"/>
      <c r="D13" s="555" t="s">
        <v>662</v>
      </c>
      <c r="E13" s="147"/>
    </row>
    <row r="14" spans="1:5" ht="23.25">
      <c r="A14" s="584"/>
      <c r="B14" s="555" t="s">
        <v>354</v>
      </c>
      <c r="C14" s="585" t="s">
        <v>399</v>
      </c>
      <c r="D14" s="555" t="s">
        <v>593</v>
      </c>
      <c r="E14" s="147"/>
    </row>
    <row r="15" spans="1:5" ht="23.25">
      <c r="A15" s="584"/>
      <c r="B15" s="555" t="s">
        <v>354</v>
      </c>
      <c r="C15" s="585" t="s">
        <v>738</v>
      </c>
      <c r="D15" s="555" t="s">
        <v>739</v>
      </c>
      <c r="E15" s="147"/>
    </row>
    <row r="16" spans="1:5" ht="23.25">
      <c r="A16" s="584"/>
      <c r="B16" s="555"/>
      <c r="C16" s="585" t="s">
        <v>754</v>
      </c>
      <c r="D16" s="555" t="s">
        <v>592</v>
      </c>
      <c r="E16" s="147"/>
    </row>
    <row r="17" spans="1:5" ht="23.25">
      <c r="A17" s="584"/>
      <c r="B17" s="555"/>
      <c r="C17" s="585" t="s">
        <v>755</v>
      </c>
      <c r="D17" s="555" t="s">
        <v>500</v>
      </c>
      <c r="E17" s="147"/>
    </row>
    <row r="18" spans="1:5" ht="23.25">
      <c r="A18" s="584"/>
      <c r="B18" s="555"/>
      <c r="C18" s="585" t="s">
        <v>756</v>
      </c>
      <c r="D18" s="555" t="s">
        <v>501</v>
      </c>
      <c r="E18" s="147"/>
    </row>
    <row r="19" spans="1:5" ht="23.25">
      <c r="A19" s="584"/>
      <c r="B19" s="555"/>
      <c r="C19" s="585" t="s">
        <v>757</v>
      </c>
      <c r="D19" s="555" t="s">
        <v>502</v>
      </c>
      <c r="E19" s="147"/>
    </row>
    <row r="20" spans="1:5" ht="23.25">
      <c r="A20" s="584"/>
      <c r="B20" s="555"/>
      <c r="C20" s="585" t="s">
        <v>758</v>
      </c>
      <c r="D20" s="555" t="s">
        <v>503</v>
      </c>
      <c r="E20" s="147"/>
    </row>
    <row r="21" spans="1:5" ht="23.25">
      <c r="A21" s="584"/>
      <c r="B21" s="555"/>
      <c r="C21" s="585" t="s">
        <v>740</v>
      </c>
      <c r="D21" s="555" t="s">
        <v>663</v>
      </c>
      <c r="E21" s="147"/>
    </row>
    <row r="22" spans="1:5" ht="23.25">
      <c r="A22" s="584" t="s">
        <v>742</v>
      </c>
      <c r="B22" s="555"/>
      <c r="C22" s="585"/>
      <c r="D22" s="555" t="s">
        <v>664</v>
      </c>
      <c r="E22" s="147"/>
    </row>
    <row r="23" spans="1:5" ht="23.25">
      <c r="A23" s="584"/>
      <c r="B23" s="555"/>
      <c r="C23" s="585" t="s">
        <v>743</v>
      </c>
      <c r="D23" s="555" t="s">
        <v>665</v>
      </c>
      <c r="E23" s="147"/>
    </row>
    <row r="24" spans="1:5" ht="23.25">
      <c r="A24" s="584"/>
      <c r="B24" s="555"/>
      <c r="C24" s="585" t="s">
        <v>744</v>
      </c>
      <c r="D24" s="555" t="s">
        <v>848</v>
      </c>
      <c r="E24" s="147"/>
    </row>
    <row r="25" spans="1:5" ht="23.25">
      <c r="A25" s="584" t="s">
        <v>786</v>
      </c>
      <c r="B25" s="555"/>
      <c r="C25" s="900"/>
      <c r="D25" s="555" t="s">
        <v>666</v>
      </c>
      <c r="E25" s="147"/>
    </row>
    <row r="26" spans="1:5" ht="23.25">
      <c r="A26" s="584" t="s">
        <v>787</v>
      </c>
      <c r="B26" s="555"/>
      <c r="C26" s="900"/>
      <c r="D26" s="555" t="s">
        <v>669</v>
      </c>
      <c r="E26" s="147"/>
    </row>
    <row r="27" spans="1:5" ht="23.25">
      <c r="A27" s="584" t="s">
        <v>667</v>
      </c>
      <c r="B27" s="555"/>
      <c r="C27" s="900"/>
      <c r="D27" s="555" t="s">
        <v>668</v>
      </c>
      <c r="E27" s="147"/>
    </row>
    <row r="28" spans="1:5" ht="23.25">
      <c r="A28" s="584"/>
      <c r="B28" s="555"/>
      <c r="C28" s="900"/>
      <c r="D28" s="555"/>
      <c r="E28" s="147"/>
    </row>
    <row r="29" spans="1:5" ht="23.25">
      <c r="A29" s="584"/>
      <c r="B29" s="555"/>
      <c r="C29" s="900"/>
      <c r="D29" s="555"/>
      <c r="E29" s="147"/>
    </row>
    <row r="30" spans="1:5" ht="31.5">
      <c r="A30" s="905"/>
      <c r="B30" s="537" t="s">
        <v>354</v>
      </c>
      <c r="C30" s="906"/>
      <c r="D30" s="907"/>
      <c r="E30" s="147"/>
    </row>
    <row r="31" spans="1:5" ht="31.5">
      <c r="A31" s="905"/>
      <c r="B31" s="537" t="s">
        <v>354</v>
      </c>
      <c r="C31" s="906"/>
      <c r="D31" s="907"/>
      <c r="E31" s="147"/>
    </row>
    <row r="32" spans="1:5" ht="31.5">
      <c r="A32" s="905"/>
      <c r="B32" s="537" t="s">
        <v>354</v>
      </c>
      <c r="C32" s="906"/>
      <c r="D32" s="907"/>
      <c r="E32" s="147"/>
    </row>
    <row r="33" spans="1:5" ht="31.5">
      <c r="A33" s="905"/>
      <c r="B33" s="537"/>
      <c r="C33" s="906"/>
      <c r="D33" s="907"/>
      <c r="E33" s="147"/>
    </row>
    <row r="34" spans="1:4" ht="31.5">
      <c r="A34" s="905"/>
      <c r="B34" s="537" t="s">
        <v>354</v>
      </c>
      <c r="C34" s="906"/>
      <c r="D34" s="907"/>
    </row>
    <row r="35" spans="1:4" ht="31.5">
      <c r="A35" s="905"/>
      <c r="B35" s="537" t="s">
        <v>354</v>
      </c>
      <c r="C35" s="906"/>
      <c r="D35" s="907"/>
    </row>
    <row r="36" spans="1:4" ht="31.5">
      <c r="A36" s="905"/>
      <c r="B36" s="537" t="s">
        <v>354</v>
      </c>
      <c r="C36" s="906"/>
      <c r="D36" s="907"/>
    </row>
    <row r="37" spans="1:4" ht="31.5">
      <c r="A37" s="905"/>
      <c r="B37" s="537" t="s">
        <v>354</v>
      </c>
      <c r="C37" s="906"/>
      <c r="D37" s="907"/>
    </row>
    <row r="38" spans="1:4" ht="31.5">
      <c r="A38" s="905"/>
      <c r="B38" s="537" t="s">
        <v>354</v>
      </c>
      <c r="C38" s="906"/>
      <c r="D38" s="907"/>
    </row>
    <row r="39" spans="1:4" ht="31.5">
      <c r="A39" s="905"/>
      <c r="B39" s="537" t="s">
        <v>354</v>
      </c>
      <c r="C39" s="906"/>
      <c r="D39" s="907"/>
    </row>
    <row r="40" spans="1:4" ht="31.5">
      <c r="A40" s="905"/>
      <c r="B40" s="537"/>
      <c r="C40" s="906"/>
      <c r="D40" s="907"/>
    </row>
    <row r="41" spans="1:4" ht="31.5">
      <c r="A41" s="905"/>
      <c r="B41" s="537"/>
      <c r="C41" s="906"/>
      <c r="D41" s="907"/>
    </row>
    <row r="42" spans="1:4" ht="31.5">
      <c r="A42" s="537"/>
      <c r="B42" s="537"/>
      <c r="C42" s="906"/>
      <c r="D42" s="907"/>
    </row>
    <row r="43" spans="1:4" ht="31.5">
      <c r="A43" s="537"/>
      <c r="B43" s="537"/>
      <c r="C43" s="906"/>
      <c r="D43" s="907"/>
    </row>
    <row r="44" spans="1:4" ht="31.5">
      <c r="A44" s="537"/>
      <c r="B44" s="537"/>
      <c r="C44" s="906"/>
      <c r="D44" s="907"/>
    </row>
    <row r="45" spans="1:4" ht="31.5">
      <c r="A45" s="537"/>
      <c r="B45" s="537"/>
      <c r="C45" s="906"/>
      <c r="D45" s="907"/>
    </row>
    <row r="46" spans="1:4" ht="31.5">
      <c r="A46" s="537"/>
      <c r="B46" s="537"/>
      <c r="C46" s="906"/>
      <c r="D46" s="907"/>
    </row>
    <row r="47" spans="1:4" ht="31.5">
      <c r="A47" s="537"/>
      <c r="B47" s="537"/>
      <c r="C47" s="906"/>
      <c r="D47" s="907"/>
    </row>
    <row r="48" spans="1:4" ht="31.5">
      <c r="A48" s="537"/>
      <c r="B48" s="537"/>
      <c r="C48" s="906"/>
      <c r="D48" s="907"/>
    </row>
    <row r="49" spans="1:4" ht="31.5">
      <c r="A49" s="537"/>
      <c r="B49" s="537"/>
      <c r="C49" s="906"/>
      <c r="D49" s="907"/>
    </row>
    <row r="50" spans="1:4" ht="31.5">
      <c r="A50" s="537"/>
      <c r="B50" s="537"/>
      <c r="C50" s="906"/>
      <c r="D50" s="907"/>
    </row>
    <row r="51" spans="1:4" ht="31.5">
      <c r="A51" s="537"/>
      <c r="B51" s="537"/>
      <c r="C51" s="906"/>
      <c r="D51" s="907"/>
    </row>
    <row r="52" spans="1:4" ht="31.5">
      <c r="A52" s="537"/>
      <c r="B52" s="537"/>
      <c r="C52" s="906"/>
      <c r="D52" s="907"/>
    </row>
    <row r="53" spans="1:4" ht="31.5">
      <c r="A53" s="537"/>
      <c r="B53" s="537"/>
      <c r="C53" s="906"/>
      <c r="D53" s="907"/>
    </row>
    <row r="54" spans="1:4" ht="31.5">
      <c r="A54" s="537"/>
      <c r="B54" s="537"/>
      <c r="C54" s="906"/>
      <c r="D54" s="907"/>
    </row>
    <row r="55" spans="1:4" ht="31.5">
      <c r="A55" s="537"/>
      <c r="B55" s="537"/>
      <c r="C55" s="906"/>
      <c r="D55" s="907"/>
    </row>
    <row r="56" spans="1:4" ht="31.5">
      <c r="A56" s="537"/>
      <c r="B56" s="537"/>
      <c r="C56" s="906"/>
      <c r="D56" s="907"/>
    </row>
    <row r="57" spans="1:4" ht="31.5">
      <c r="A57" s="537"/>
      <c r="D57" s="907"/>
    </row>
    <row r="58" spans="1:4" ht="31.5">
      <c r="A58" s="537"/>
      <c r="D58" s="907"/>
    </row>
    <row r="59" spans="1:4" ht="31.5">
      <c r="A59" s="537"/>
      <c r="D59" s="907"/>
    </row>
    <row r="60" spans="1:4" ht="31.5">
      <c r="A60" s="537"/>
      <c r="D60" s="907"/>
    </row>
    <row r="61" spans="1:4" ht="31.5">
      <c r="A61" s="537"/>
      <c r="D61" s="907"/>
    </row>
    <row r="62" ht="31.5">
      <c r="A62" s="537"/>
    </row>
    <row r="63" ht="31.5">
      <c r="A63" s="537"/>
    </row>
    <row r="64" ht="31.5">
      <c r="A64" s="537"/>
    </row>
  </sheetData>
  <sheetProtection/>
  <printOptions/>
  <pageMargins left="1.17" right="1" top="0.72" bottom="0.6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view="pageBreakPreview" zoomScaleSheetLayoutView="100" zoomScalePageLayoutView="0" workbookViewId="0" topLeftCell="A25">
      <selection activeCell="F41" sqref="F41"/>
    </sheetView>
  </sheetViews>
  <sheetFormatPr defaultColWidth="14.00390625" defaultRowHeight="21.75"/>
  <cols>
    <col min="1" max="1" width="51.00390625" style="63" customWidth="1"/>
    <col min="2" max="2" width="7.140625" style="63" customWidth="1"/>
    <col min="3" max="3" width="16.00390625" style="63" customWidth="1"/>
    <col min="4" max="4" width="16.140625" style="63" customWidth="1"/>
    <col min="5" max="14" width="14.00390625" style="104" customWidth="1"/>
    <col min="15" max="16384" width="14.00390625" style="63" customWidth="1"/>
  </cols>
  <sheetData>
    <row r="1" ht="21">
      <c r="A1" s="63" t="s">
        <v>735</v>
      </c>
    </row>
    <row r="2" ht="21">
      <c r="A2" s="63" t="s">
        <v>187</v>
      </c>
    </row>
    <row r="3" ht="21.75" thickBot="1">
      <c r="A3" s="63" t="s">
        <v>160</v>
      </c>
    </row>
    <row r="4" spans="1:4" ht="21">
      <c r="A4" s="65" t="s">
        <v>766</v>
      </c>
      <c r="B4" s="65" t="s">
        <v>268</v>
      </c>
      <c r="C4" s="65" t="s">
        <v>43</v>
      </c>
      <c r="D4" s="65" t="s">
        <v>269</v>
      </c>
    </row>
    <row r="5" spans="1:4" ht="21.75" thickBot="1">
      <c r="A5" s="66"/>
      <c r="B5" s="66" t="s">
        <v>763</v>
      </c>
      <c r="C5" s="66" t="s">
        <v>245</v>
      </c>
      <c r="D5" s="66"/>
    </row>
    <row r="6" spans="1:4" ht="21">
      <c r="A6" s="341" t="s">
        <v>245</v>
      </c>
      <c r="B6" s="343"/>
      <c r="C6" s="343"/>
      <c r="D6" s="343"/>
    </row>
    <row r="7" spans="1:4" ht="21">
      <c r="A7" s="167" t="s">
        <v>270</v>
      </c>
      <c r="B7" s="320"/>
      <c r="C7" s="320"/>
      <c r="D7" s="320"/>
    </row>
    <row r="8" spans="1:4" ht="21">
      <c r="A8" s="167" t="s">
        <v>271</v>
      </c>
      <c r="B8" s="345">
        <v>411000</v>
      </c>
      <c r="C8" s="320"/>
      <c r="D8" s="320"/>
    </row>
    <row r="9" spans="1:4" ht="21">
      <c r="A9" s="320" t="s">
        <v>272</v>
      </c>
      <c r="B9" s="321">
        <v>411001</v>
      </c>
      <c r="C9" s="274">
        <v>20000</v>
      </c>
      <c r="D9" s="274">
        <v>19223</v>
      </c>
    </row>
    <row r="10" spans="1:4" ht="21">
      <c r="A10" s="320" t="s">
        <v>273</v>
      </c>
      <c r="B10" s="321">
        <v>411002</v>
      </c>
      <c r="C10" s="274">
        <v>20000</v>
      </c>
      <c r="D10" s="274">
        <v>15244.39</v>
      </c>
    </row>
    <row r="11" spans="1:4" ht="21.75" thickBot="1">
      <c r="A11" s="403"/>
      <c r="B11" s="404"/>
      <c r="C11" s="405"/>
      <c r="D11" s="405"/>
    </row>
    <row r="12" spans="1:14" s="64" customFormat="1" ht="21.75" thickBot="1">
      <c r="A12" s="93" t="s">
        <v>406</v>
      </c>
      <c r="B12" s="92"/>
      <c r="C12" s="76">
        <f>SUM(C9:C11)</f>
        <v>40000</v>
      </c>
      <c r="D12" s="76">
        <f>SUM(D9:D11)</f>
        <v>34467.39</v>
      </c>
      <c r="E12" s="104"/>
      <c r="F12" s="104"/>
      <c r="G12" s="104"/>
      <c r="H12" s="104"/>
      <c r="I12" s="104"/>
      <c r="J12" s="104"/>
      <c r="K12" s="104"/>
      <c r="L12" s="104"/>
      <c r="M12" s="104"/>
      <c r="N12" s="104"/>
    </row>
    <row r="13" spans="1:4" ht="21">
      <c r="A13" s="419" t="s">
        <v>274</v>
      </c>
      <c r="B13" s="366">
        <v>412000</v>
      </c>
      <c r="C13" s="295"/>
      <c r="D13" s="295"/>
    </row>
    <row r="14" spans="1:4" ht="21">
      <c r="A14" s="320" t="s">
        <v>688</v>
      </c>
      <c r="B14" s="321">
        <v>412199</v>
      </c>
      <c r="C14" s="274">
        <v>2000</v>
      </c>
      <c r="D14" s="274">
        <v>120</v>
      </c>
    </row>
    <row r="15" spans="1:4" ht="21">
      <c r="A15" s="661" t="s">
        <v>81</v>
      </c>
      <c r="B15" s="336"/>
      <c r="C15" s="457">
        <v>5000</v>
      </c>
      <c r="D15" s="457">
        <v>0</v>
      </c>
    </row>
    <row r="16" spans="1:4" ht="21.75" thickBot="1">
      <c r="A16" s="275" t="s">
        <v>161</v>
      </c>
      <c r="B16" s="322"/>
      <c r="C16" s="276">
        <v>0</v>
      </c>
      <c r="D16" s="276">
        <v>228</v>
      </c>
    </row>
    <row r="17" spans="1:14" s="64" customFormat="1" ht="21.75" thickBot="1">
      <c r="A17" s="93" t="s">
        <v>406</v>
      </c>
      <c r="B17" s="92"/>
      <c r="C17" s="76">
        <f>SUM(C14:C15)</f>
        <v>7000</v>
      </c>
      <c r="D17" s="76">
        <f>+D14+D15+D16</f>
        <v>348</v>
      </c>
      <c r="E17" s="104"/>
      <c r="F17" s="104"/>
      <c r="G17" s="104"/>
      <c r="H17" s="104"/>
      <c r="I17" s="104"/>
      <c r="J17" s="104"/>
      <c r="K17" s="104"/>
      <c r="L17" s="104"/>
      <c r="M17" s="104"/>
      <c r="N17" s="104"/>
    </row>
    <row r="18" spans="1:4" ht="21">
      <c r="A18" s="410" t="s">
        <v>275</v>
      </c>
      <c r="B18" s="663">
        <v>413000</v>
      </c>
      <c r="C18" s="664"/>
      <c r="D18" s="664"/>
    </row>
    <row r="19" spans="1:4" ht="21.75" thickBot="1">
      <c r="A19" s="275" t="s">
        <v>276</v>
      </c>
      <c r="B19" s="322">
        <v>413003</v>
      </c>
      <c r="C19" s="276">
        <v>330000</v>
      </c>
      <c r="D19" s="276">
        <v>343353.26</v>
      </c>
    </row>
    <row r="20" spans="1:14" s="64" customFormat="1" ht="21.75" thickBot="1">
      <c r="A20" s="93" t="s">
        <v>406</v>
      </c>
      <c r="B20" s="92"/>
      <c r="C20" s="76">
        <f>SUM(C19:C19)</f>
        <v>330000</v>
      </c>
      <c r="D20" s="76">
        <f>SUM(D19)</f>
        <v>343353.26</v>
      </c>
      <c r="E20" s="104"/>
      <c r="F20" s="104"/>
      <c r="G20" s="104"/>
      <c r="H20" s="104"/>
      <c r="I20" s="104"/>
      <c r="J20" s="104"/>
      <c r="K20" s="104"/>
      <c r="L20" s="104"/>
      <c r="M20" s="104"/>
      <c r="N20" s="104"/>
    </row>
    <row r="21" spans="1:4" ht="21">
      <c r="A21" s="410" t="s">
        <v>277</v>
      </c>
      <c r="B21" s="412">
        <v>415000</v>
      </c>
      <c r="C21" s="413"/>
      <c r="D21" s="413"/>
    </row>
    <row r="22" spans="1:4" ht="21">
      <c r="A22" s="320" t="s">
        <v>278</v>
      </c>
      <c r="B22" s="321">
        <v>415004</v>
      </c>
      <c r="C22" s="274">
        <v>10000</v>
      </c>
      <c r="D22" s="274">
        <v>0</v>
      </c>
    </row>
    <row r="23" spans="1:4" ht="21.75" thickBot="1">
      <c r="A23" s="407" t="s">
        <v>279</v>
      </c>
      <c r="B23" s="408">
        <v>415999</v>
      </c>
      <c r="C23" s="409">
        <v>3000</v>
      </c>
      <c r="D23" s="409">
        <v>0</v>
      </c>
    </row>
    <row r="24" spans="1:14" s="64" customFormat="1" ht="21.75" thickBot="1">
      <c r="A24" s="93" t="s">
        <v>406</v>
      </c>
      <c r="B24" s="92"/>
      <c r="C24" s="76">
        <f>SUM(C22:C23)</f>
        <v>13000</v>
      </c>
      <c r="D24" s="76">
        <f>SUM(D22:D23)</f>
        <v>0</v>
      </c>
      <c r="E24" s="104"/>
      <c r="F24" s="104"/>
      <c r="G24" s="104"/>
      <c r="H24" s="104"/>
      <c r="I24" s="104"/>
      <c r="J24" s="104"/>
      <c r="K24" s="104"/>
      <c r="L24" s="104"/>
      <c r="M24" s="104"/>
      <c r="N24" s="104"/>
    </row>
    <row r="25" spans="1:4" ht="21">
      <c r="A25" s="410" t="s">
        <v>280</v>
      </c>
      <c r="B25" s="663">
        <v>421000</v>
      </c>
      <c r="C25" s="664"/>
      <c r="D25" s="664"/>
    </row>
    <row r="26" spans="1:4" ht="21">
      <c r="A26" s="320" t="s">
        <v>281</v>
      </c>
      <c r="B26" s="345">
        <v>421006</v>
      </c>
      <c r="C26" s="274">
        <v>800000</v>
      </c>
      <c r="D26" s="274">
        <v>1049481.13</v>
      </c>
    </row>
    <row r="27" spans="1:4" ht="21">
      <c r="A27" s="320" t="s">
        <v>282</v>
      </c>
      <c r="B27" s="345">
        <v>421007</v>
      </c>
      <c r="C27" s="274">
        <v>1800000</v>
      </c>
      <c r="D27" s="274">
        <v>1427502.36</v>
      </c>
    </row>
    <row r="28" spans="1:4" ht="21">
      <c r="A28" s="320" t="s">
        <v>283</v>
      </c>
      <c r="B28" s="345">
        <v>421002</v>
      </c>
      <c r="C28" s="274">
        <v>7300000</v>
      </c>
      <c r="D28" s="274">
        <v>7620673.3</v>
      </c>
    </row>
    <row r="29" spans="1:4" ht="21">
      <c r="A29" s="320" t="s">
        <v>799</v>
      </c>
      <c r="B29" s="345">
        <v>421004</v>
      </c>
      <c r="C29" s="274">
        <v>1600000</v>
      </c>
      <c r="D29" s="274">
        <v>2257414.76</v>
      </c>
    </row>
    <row r="30" spans="1:4" ht="21">
      <c r="A30" s="320" t="s">
        <v>800</v>
      </c>
      <c r="B30" s="345">
        <v>421015</v>
      </c>
      <c r="C30" s="274">
        <v>1000</v>
      </c>
      <c r="D30" s="274">
        <v>616</v>
      </c>
    </row>
    <row r="31" spans="1:4" ht="21">
      <c r="A31" s="320" t="s">
        <v>776</v>
      </c>
      <c r="B31" s="345"/>
      <c r="C31" s="274"/>
      <c r="D31" s="274"/>
    </row>
    <row r="32" spans="1:4" ht="21">
      <c r="A32" s="320" t="s">
        <v>824</v>
      </c>
      <c r="B32" s="345">
        <v>421012</v>
      </c>
      <c r="C32" s="274">
        <v>30000</v>
      </c>
      <c r="D32" s="274">
        <v>39562.42</v>
      </c>
    </row>
    <row r="33" spans="1:4" ht="21">
      <c r="A33" s="320" t="s">
        <v>825</v>
      </c>
      <c r="B33" s="345">
        <v>421013</v>
      </c>
      <c r="C33" s="274">
        <v>60000</v>
      </c>
      <c r="D33" s="274">
        <v>81795.35</v>
      </c>
    </row>
    <row r="34" spans="1:4" ht="21.75" thickBot="1">
      <c r="A34" s="407" t="s">
        <v>801</v>
      </c>
      <c r="B34" s="414">
        <v>421005</v>
      </c>
      <c r="C34" s="409">
        <v>19000</v>
      </c>
      <c r="D34" s="409">
        <v>20421.66</v>
      </c>
    </row>
    <row r="35" spans="1:14" s="158" customFormat="1" ht="21.75" thickBot="1">
      <c r="A35" s="191" t="s">
        <v>57</v>
      </c>
      <c r="B35" s="189"/>
      <c r="C35" s="161">
        <f>+C26+C27+C28+C29+C30+C31+C32+C33+C34</f>
        <v>11610000</v>
      </c>
      <c r="D35" s="161">
        <f>+D26+D27+D28+D29+D30+D31+D32+D33+D34</f>
        <v>12497466.979999999</v>
      </c>
      <c r="E35" s="104"/>
      <c r="F35" s="104"/>
      <c r="G35" s="104"/>
      <c r="H35" s="104"/>
      <c r="I35" s="104"/>
      <c r="J35" s="104"/>
      <c r="K35" s="104"/>
      <c r="L35" s="104"/>
      <c r="M35" s="104"/>
      <c r="N35" s="104"/>
    </row>
    <row r="36" spans="1:14" s="64" customFormat="1" ht="21.75" thickBot="1">
      <c r="A36" s="93" t="s">
        <v>149</v>
      </c>
      <c r="C36" s="77">
        <f>+C12+C17+C20+C24+C35</f>
        <v>12000000</v>
      </c>
      <c r="D36" s="76">
        <f>+D12+D17+D20+D24+D35</f>
        <v>12875635.629999999</v>
      </c>
      <c r="E36" s="175"/>
      <c r="F36" s="104"/>
      <c r="G36" s="104"/>
      <c r="H36" s="104"/>
      <c r="I36" s="104"/>
      <c r="J36" s="104"/>
      <c r="K36" s="104"/>
      <c r="L36" s="104"/>
      <c r="M36" s="104"/>
      <c r="N36" s="157"/>
    </row>
    <row r="37" spans="1:4" s="104" customFormat="1" ht="21">
      <c r="A37" s="507"/>
      <c r="B37" s="508"/>
      <c r="C37" s="509"/>
      <c r="D37" s="666" t="s">
        <v>696</v>
      </c>
    </row>
    <row r="38" spans="1:4" s="425" customFormat="1" ht="21">
      <c r="A38" s="896"/>
      <c r="B38" s="897"/>
      <c r="C38" s="898"/>
      <c r="D38" s="899"/>
    </row>
    <row r="39" spans="1:4" s="425" customFormat="1" ht="21">
      <c r="A39" s="426"/>
      <c r="B39" s="427" t="s">
        <v>100</v>
      </c>
      <c r="C39" s="427"/>
      <c r="D39" s="195"/>
    </row>
    <row r="40" spans="1:4" s="104" customFormat="1" ht="21.75" thickBot="1">
      <c r="A40" s="174"/>
      <c r="B40" s="165"/>
      <c r="C40" s="193"/>
      <c r="D40" s="166"/>
    </row>
    <row r="41" spans="1:4" ht="21">
      <c r="A41" s="65" t="s">
        <v>766</v>
      </c>
      <c r="B41" s="65" t="s">
        <v>268</v>
      </c>
      <c r="C41" s="65" t="s">
        <v>43</v>
      </c>
      <c r="D41" s="65" t="s">
        <v>269</v>
      </c>
    </row>
    <row r="42" spans="1:4" ht="21.75" thickBot="1">
      <c r="A42" s="66"/>
      <c r="B42" s="66" t="s">
        <v>763</v>
      </c>
      <c r="C42" s="66" t="s">
        <v>245</v>
      </c>
      <c r="D42" s="66"/>
    </row>
    <row r="43" spans="1:4" ht="21">
      <c r="A43" s="410" t="s">
        <v>456</v>
      </c>
      <c r="B43" s="663" t="s">
        <v>448</v>
      </c>
      <c r="C43" s="410"/>
      <c r="D43" s="665"/>
    </row>
    <row r="44" spans="1:4" ht="21">
      <c r="A44" s="320" t="s">
        <v>150</v>
      </c>
      <c r="B44" s="320"/>
      <c r="C44" s="274">
        <v>17700000</v>
      </c>
      <c r="D44" s="274">
        <v>9793092</v>
      </c>
    </row>
    <row r="45" spans="1:4" ht="21.75" thickBot="1">
      <c r="A45" s="415" t="s">
        <v>151</v>
      </c>
      <c r="B45" s="415"/>
      <c r="C45" s="416"/>
      <c r="D45" s="416"/>
    </row>
    <row r="46" spans="1:14" s="64" customFormat="1" ht="21.75" thickBot="1">
      <c r="A46" s="93" t="s">
        <v>57</v>
      </c>
      <c r="C46" s="76">
        <f>SUM(C44:C45)</f>
        <v>17700000</v>
      </c>
      <c r="D46" s="76">
        <f>SUM(D44:D45)</f>
        <v>9793092</v>
      </c>
      <c r="E46" s="104"/>
      <c r="F46" s="104"/>
      <c r="G46" s="104"/>
      <c r="H46" s="104"/>
      <c r="I46" s="104"/>
      <c r="J46" s="104"/>
      <c r="K46" s="104"/>
      <c r="L46" s="104"/>
      <c r="M46" s="104"/>
      <c r="N46" s="104"/>
    </row>
    <row r="47" spans="1:14" s="64" customFormat="1" ht="21.75" thickBot="1">
      <c r="A47" s="93" t="s">
        <v>152</v>
      </c>
      <c r="C47" s="76">
        <f>+C36+C46</f>
        <v>29700000</v>
      </c>
      <c r="D47" s="76">
        <f>+D36+D46</f>
        <v>22668727.63</v>
      </c>
      <c r="E47" s="104"/>
      <c r="F47" s="104"/>
      <c r="G47" s="104"/>
      <c r="H47" s="104"/>
      <c r="I47" s="104"/>
      <c r="J47" s="104"/>
      <c r="K47" s="104"/>
      <c r="L47" s="104"/>
      <c r="M47" s="104"/>
      <c r="N47" s="104"/>
    </row>
    <row r="48" spans="1:4" ht="21">
      <c r="A48" s="343" t="s">
        <v>407</v>
      </c>
      <c r="B48" s="417">
        <v>441000</v>
      </c>
      <c r="C48" s="343"/>
      <c r="D48" s="343"/>
    </row>
    <row r="49" spans="1:4" ht="21">
      <c r="A49" s="662" t="s">
        <v>22</v>
      </c>
      <c r="B49" s="511">
        <v>441002</v>
      </c>
      <c r="C49" s="510"/>
      <c r="D49" s="512"/>
    </row>
    <row r="50" spans="1:4" ht="21">
      <c r="A50" s="264" t="s">
        <v>629</v>
      </c>
      <c r="B50" s="345"/>
      <c r="C50" s="274">
        <v>0</v>
      </c>
      <c r="D50" s="266">
        <v>3582000</v>
      </c>
    </row>
    <row r="51" spans="1:4" ht="21">
      <c r="A51" s="264" t="s">
        <v>630</v>
      </c>
      <c r="B51" s="345"/>
      <c r="C51" s="274">
        <v>0</v>
      </c>
      <c r="D51" s="266">
        <v>696000</v>
      </c>
    </row>
    <row r="52" spans="1:4" ht="21">
      <c r="A52" s="264" t="s">
        <v>628</v>
      </c>
      <c r="B52" s="345"/>
      <c r="C52" s="274">
        <v>0</v>
      </c>
      <c r="D52" s="266">
        <v>20520</v>
      </c>
    </row>
    <row r="53" spans="1:4" ht="21">
      <c r="A53" s="264" t="s">
        <v>819</v>
      </c>
      <c r="B53" s="345"/>
      <c r="C53" s="274">
        <v>0</v>
      </c>
      <c r="D53" s="266">
        <v>366720</v>
      </c>
    </row>
    <row r="54" spans="1:4" ht="21">
      <c r="A54" s="264" t="s">
        <v>632</v>
      </c>
      <c r="B54" s="345"/>
      <c r="C54" s="274">
        <v>0</v>
      </c>
      <c r="D54" s="266">
        <v>65280</v>
      </c>
    </row>
    <row r="55" spans="1:4" ht="21">
      <c r="A55" s="264" t="s">
        <v>162</v>
      </c>
      <c r="B55" s="345"/>
      <c r="C55" s="274">
        <v>0</v>
      </c>
      <c r="D55" s="266">
        <v>120000</v>
      </c>
    </row>
    <row r="56" spans="1:4" ht="21">
      <c r="A56" s="264" t="s">
        <v>163</v>
      </c>
      <c r="B56" s="345"/>
      <c r="C56" s="274">
        <v>0</v>
      </c>
      <c r="D56" s="266">
        <v>383870</v>
      </c>
    </row>
    <row r="57" spans="1:4" ht="21">
      <c r="A57" s="264" t="s">
        <v>164</v>
      </c>
      <c r="B57" s="345"/>
      <c r="C57" s="274"/>
      <c r="D57" s="266">
        <v>215900</v>
      </c>
    </row>
    <row r="58" spans="1:4" ht="21">
      <c r="A58" s="264" t="s">
        <v>165</v>
      </c>
      <c r="B58" s="345"/>
      <c r="C58" s="274"/>
      <c r="D58" s="266">
        <v>2185000</v>
      </c>
    </row>
    <row r="59" spans="1:4" ht="21.75" thickBot="1">
      <c r="A59" s="346"/>
      <c r="B59" s="310"/>
      <c r="C59" s="347"/>
      <c r="D59" s="347"/>
    </row>
    <row r="60" spans="1:4" ht="21.75" thickBot="1">
      <c r="A60" s="93" t="s">
        <v>23</v>
      </c>
      <c r="B60" s="64"/>
      <c r="C60" s="76">
        <v>0</v>
      </c>
      <c r="D60" s="76">
        <f>SUM(D50:D59)</f>
        <v>7635290</v>
      </c>
    </row>
    <row r="61" spans="1:4" ht="21.75" thickBot="1">
      <c r="A61" s="93" t="s">
        <v>57</v>
      </c>
      <c r="B61" s="64"/>
      <c r="C61" s="76">
        <f>+C47+C60</f>
        <v>29700000</v>
      </c>
      <c r="D61" s="76">
        <f>+D47+D60</f>
        <v>30304017.63</v>
      </c>
    </row>
  </sheetData>
  <sheetProtection/>
  <printOptions/>
  <pageMargins left="1.21" right="0.51" top="0.59" bottom="0.63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3:A14"/>
  <sheetViews>
    <sheetView zoomScalePageLayoutView="0" workbookViewId="0" topLeftCell="A13">
      <selection activeCell="A14" sqref="A14"/>
    </sheetView>
  </sheetViews>
  <sheetFormatPr defaultColWidth="9.140625" defaultRowHeight="21.75"/>
  <cols>
    <col min="1" max="1" width="82.421875" style="4" customWidth="1"/>
    <col min="2" max="16384" width="9.140625" style="4" customWidth="1"/>
  </cols>
  <sheetData>
    <row r="2" ht="230.25" customHeight="1"/>
    <row r="3" ht="51.75">
      <c r="A3" s="5" t="s">
        <v>585</v>
      </c>
    </row>
    <row r="4" ht="51.75">
      <c r="A4" s="5" t="s">
        <v>586</v>
      </c>
    </row>
    <row r="5" ht="51.75">
      <c r="A5" s="5" t="s">
        <v>587</v>
      </c>
    </row>
    <row r="6" ht="51.75">
      <c r="A6" s="5" t="s">
        <v>656</v>
      </c>
    </row>
    <row r="7" ht="51.75">
      <c r="A7" s="5" t="s">
        <v>588</v>
      </c>
    </row>
    <row r="8" ht="51.75">
      <c r="A8" s="5" t="s">
        <v>589</v>
      </c>
    </row>
    <row r="9" ht="51.75">
      <c r="A9" s="5" t="s">
        <v>590</v>
      </c>
    </row>
    <row r="14" ht="51.75">
      <c r="A14" s="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9"/>
  <sheetViews>
    <sheetView tabSelected="1" view="pageBreakPreview" zoomScale="60" zoomScalePageLayoutView="0" workbookViewId="0" topLeftCell="A1">
      <selection activeCell="A9" sqref="A9"/>
    </sheetView>
  </sheetViews>
  <sheetFormatPr defaultColWidth="9.140625" defaultRowHeight="21.75"/>
  <cols>
    <col min="1" max="1" width="119.421875" style="588" customWidth="1"/>
    <col min="2" max="16384" width="9.140625" style="588" customWidth="1"/>
  </cols>
  <sheetData>
    <row r="1" s="587" customFormat="1" ht="45.75">
      <c r="A1" s="587" t="s">
        <v>36</v>
      </c>
    </row>
    <row r="2" s="587" customFormat="1" ht="45.75">
      <c r="A2" s="587" t="s">
        <v>287</v>
      </c>
    </row>
    <row r="3" s="587" customFormat="1" ht="45.75">
      <c r="A3" s="587" t="s">
        <v>288</v>
      </c>
    </row>
    <row r="4" s="587" customFormat="1" ht="45.75">
      <c r="A4" s="587" t="s">
        <v>289</v>
      </c>
    </row>
    <row r="5" s="587" customFormat="1" ht="45.75">
      <c r="A5" s="587" t="s">
        <v>290</v>
      </c>
    </row>
    <row r="6" s="587" customFormat="1" ht="45.75">
      <c r="A6" s="589" t="s">
        <v>291</v>
      </c>
    </row>
    <row r="8" ht="45.75">
      <c r="A8" s="587"/>
    </row>
    <row r="9" ht="45.75">
      <c r="A9" s="587"/>
    </row>
  </sheetData>
  <sheetProtection/>
  <printOptions/>
  <pageMargins left="1.97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J17" sqref="J17"/>
    </sheetView>
  </sheetViews>
  <sheetFormatPr defaultColWidth="9.140625" defaultRowHeight="21.75"/>
  <cols>
    <col min="1" max="1" width="64.421875" style="1" customWidth="1"/>
    <col min="2" max="16384" width="9.140625" style="1" customWidth="1"/>
  </cols>
  <sheetData/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SheetLayoutView="100" zoomScalePageLayoutView="0" workbookViewId="0" topLeftCell="A16">
      <selection activeCell="D23" sqref="D23:D24"/>
    </sheetView>
  </sheetViews>
  <sheetFormatPr defaultColWidth="9.140625" defaultRowHeight="21.75"/>
  <cols>
    <col min="1" max="1" width="52.00390625" style="443" customWidth="1"/>
    <col min="2" max="2" width="9.00390625" style="443" customWidth="1"/>
    <col min="3" max="3" width="16.140625" style="443" customWidth="1"/>
    <col min="4" max="4" width="16.57421875" style="443" customWidth="1"/>
    <col min="5" max="5" width="19.7109375" style="43" customWidth="1"/>
    <col min="6" max="6" width="21.8515625" style="43" customWidth="1"/>
    <col min="7" max="16384" width="9.140625" style="43" customWidth="1"/>
  </cols>
  <sheetData>
    <row r="1" spans="1:4" ht="21">
      <c r="A1" s="43" t="s">
        <v>761</v>
      </c>
      <c r="B1" s="43"/>
      <c r="C1" s="48"/>
      <c r="D1" s="48"/>
    </row>
    <row r="2" spans="1:4" ht="21">
      <c r="A2" s="43" t="s">
        <v>531</v>
      </c>
      <c r="B2" s="43"/>
      <c r="C2" s="48"/>
      <c r="D2" s="48"/>
    </row>
    <row r="3" spans="1:4" ht="21.75" thickBot="1">
      <c r="A3" s="43" t="s">
        <v>532</v>
      </c>
      <c r="B3" s="43"/>
      <c r="C3" s="48"/>
      <c r="D3" s="48"/>
    </row>
    <row r="4" spans="1:6" ht="21.75">
      <c r="A4" s="625" t="s">
        <v>762</v>
      </c>
      <c r="B4" s="625" t="s">
        <v>763</v>
      </c>
      <c r="C4" s="626" t="s">
        <v>764</v>
      </c>
      <c r="D4" s="626" t="s">
        <v>765</v>
      </c>
      <c r="E4" s="2"/>
      <c r="F4" s="2"/>
    </row>
    <row r="5" spans="1:6" ht="24" thickBot="1">
      <c r="A5" s="531"/>
      <c r="B5" s="531" t="s">
        <v>768</v>
      </c>
      <c r="C5" s="465"/>
      <c r="D5" s="465"/>
      <c r="E5" s="200"/>
      <c r="F5" s="2"/>
    </row>
    <row r="6" spans="1:6" ht="21.75">
      <c r="A6" s="627" t="s">
        <v>894</v>
      </c>
      <c r="B6" s="514">
        <v>120100</v>
      </c>
      <c r="C6" s="466">
        <v>0</v>
      </c>
      <c r="D6" s="466"/>
      <c r="E6" s="2"/>
      <c r="F6" s="2"/>
    </row>
    <row r="7" spans="1:6" ht="23.25">
      <c r="A7" s="467" t="s">
        <v>769</v>
      </c>
      <c r="B7" s="515">
        <v>110201</v>
      </c>
      <c r="C7" s="468">
        <v>16020557.59</v>
      </c>
      <c r="D7" s="468"/>
      <c r="E7" s="200"/>
      <c r="F7" s="2"/>
    </row>
    <row r="8" spans="1:6" ht="21.75">
      <c r="A8" s="467" t="s">
        <v>770</v>
      </c>
      <c r="B8" s="515">
        <v>110201</v>
      </c>
      <c r="C8" s="468">
        <v>168617.13</v>
      </c>
      <c r="D8" s="468">
        <v>0</v>
      </c>
      <c r="E8" s="2"/>
      <c r="F8" s="2"/>
    </row>
    <row r="9" spans="1:6" ht="23.25">
      <c r="A9" s="467" t="s">
        <v>37</v>
      </c>
      <c r="B9" s="514"/>
      <c r="C9" s="519"/>
      <c r="D9" s="468">
        <v>0</v>
      </c>
      <c r="E9" s="200"/>
      <c r="F9" s="2"/>
    </row>
    <row r="10" spans="1:6" ht="21.75">
      <c r="A10" s="467" t="s">
        <v>38</v>
      </c>
      <c r="B10" s="515">
        <v>110201</v>
      </c>
      <c r="C10" s="468">
        <v>10749772.41</v>
      </c>
      <c r="D10" s="468">
        <v>0</v>
      </c>
      <c r="E10" s="2"/>
      <c r="F10" s="2"/>
    </row>
    <row r="11" spans="1:6" ht="21.75">
      <c r="A11" s="467" t="s">
        <v>39</v>
      </c>
      <c r="B11" s="515">
        <v>110202</v>
      </c>
      <c r="C11" s="468">
        <v>5471256.38</v>
      </c>
      <c r="D11" s="628">
        <v>0</v>
      </c>
      <c r="E11" s="2"/>
      <c r="F11" s="2"/>
    </row>
    <row r="12" spans="1:6" ht="22.5" thickBot="1">
      <c r="A12" s="467"/>
      <c r="B12" s="629"/>
      <c r="C12" s="630">
        <f>+C7+C8+C9+C10+C11</f>
        <v>32410203.51</v>
      </c>
      <c r="D12" s="631">
        <v>0</v>
      </c>
      <c r="E12" s="2"/>
      <c r="F12" s="2"/>
    </row>
    <row r="13" spans="1:6" ht="24" thickTop="1">
      <c r="A13" s="467" t="s">
        <v>634</v>
      </c>
      <c r="B13" s="514">
        <v>210500</v>
      </c>
      <c r="C13" s="468">
        <v>0</v>
      </c>
      <c r="D13" s="468">
        <v>892000</v>
      </c>
      <c r="E13" s="200"/>
      <c r="F13" s="2"/>
    </row>
    <row r="14" spans="1:6" ht="21.75">
      <c r="A14" s="467" t="s">
        <v>635</v>
      </c>
      <c r="B14" s="514">
        <v>210300</v>
      </c>
      <c r="C14" s="468">
        <v>0</v>
      </c>
      <c r="D14" s="632">
        <v>410000</v>
      </c>
      <c r="E14" s="2"/>
      <c r="F14" s="2"/>
    </row>
    <row r="15" spans="1:4" ht="21.75" thickBot="1">
      <c r="A15" s="644" t="s">
        <v>41</v>
      </c>
      <c r="B15" s="645">
        <v>230100</v>
      </c>
      <c r="C15" s="646">
        <v>0</v>
      </c>
      <c r="D15" s="646">
        <f>+D16+D17+D18+D19+D20+D21+D22</f>
        <v>803357.6400000001</v>
      </c>
    </row>
    <row r="16" spans="1:4" ht="21.75" thickTop="1">
      <c r="A16" s="647" t="s">
        <v>636</v>
      </c>
      <c r="B16" s="514"/>
      <c r="C16" s="468">
        <v>0</v>
      </c>
      <c r="D16" s="468">
        <v>52187.93</v>
      </c>
    </row>
    <row r="17" spans="1:4" ht="21">
      <c r="A17" s="647" t="s">
        <v>637</v>
      </c>
      <c r="B17" s="514"/>
      <c r="C17" s="468">
        <v>0</v>
      </c>
      <c r="D17" s="468">
        <v>570973.92</v>
      </c>
    </row>
    <row r="18" spans="1:4" ht="21">
      <c r="A18" s="647" t="s">
        <v>638</v>
      </c>
      <c r="B18" s="514"/>
      <c r="C18" s="468">
        <v>0</v>
      </c>
      <c r="D18" s="468">
        <v>856.42</v>
      </c>
    </row>
    <row r="19" spans="1:4" ht="21">
      <c r="A19" s="647" t="s">
        <v>639</v>
      </c>
      <c r="B19" s="514"/>
      <c r="C19" s="468">
        <v>0</v>
      </c>
      <c r="D19" s="468">
        <v>7872.24</v>
      </c>
    </row>
    <row r="20" spans="1:4" ht="21">
      <c r="A20" s="647" t="s">
        <v>640</v>
      </c>
      <c r="B20" s="514"/>
      <c r="C20" s="468">
        <v>0</v>
      </c>
      <c r="D20" s="468">
        <v>160000</v>
      </c>
    </row>
    <row r="21" spans="1:4" ht="21">
      <c r="A21" s="647" t="s">
        <v>641</v>
      </c>
      <c r="B21" s="514"/>
      <c r="C21" s="468">
        <v>0</v>
      </c>
      <c r="D21" s="468">
        <v>8617.13</v>
      </c>
    </row>
    <row r="22" spans="1:4" ht="21">
      <c r="A22" s="647" t="s">
        <v>517</v>
      </c>
      <c r="B22" s="514"/>
      <c r="C22" s="468">
        <v>0</v>
      </c>
      <c r="D22" s="468">
        <v>2850</v>
      </c>
    </row>
    <row r="23" spans="1:4" ht="21">
      <c r="A23" s="467" t="s">
        <v>642</v>
      </c>
      <c r="B23" s="514">
        <v>300000</v>
      </c>
      <c r="C23" s="468">
        <v>0</v>
      </c>
      <c r="D23" s="468">
        <v>18781354.64</v>
      </c>
    </row>
    <row r="24" spans="1:4" ht="21">
      <c r="A24" s="467" t="s">
        <v>617</v>
      </c>
      <c r="B24" s="514">
        <v>320000</v>
      </c>
      <c r="C24" s="468">
        <v>0</v>
      </c>
      <c r="D24" s="468">
        <v>11523491.23</v>
      </c>
    </row>
    <row r="25" spans="1:4" ht="21">
      <c r="A25" s="467"/>
      <c r="B25" s="514"/>
      <c r="C25" s="468"/>
      <c r="D25" s="468"/>
    </row>
    <row r="26" spans="1:4" ht="21">
      <c r="A26" s="467"/>
      <c r="B26" s="514"/>
      <c r="C26" s="468"/>
      <c r="D26" s="468"/>
    </row>
    <row r="27" spans="1:4" ht="21.75" thickBot="1">
      <c r="A27" s="530"/>
      <c r="B27" s="531"/>
      <c r="C27" s="529"/>
      <c r="D27" s="529"/>
    </row>
    <row r="28" spans="1:4" ht="21.75" thickBot="1">
      <c r="A28" s="43"/>
      <c r="B28" s="658"/>
      <c r="C28" s="659">
        <f>+C12</f>
        <v>32410203.51</v>
      </c>
      <c r="D28" s="529">
        <f>+D13+D14+D15+D23+D24</f>
        <v>32410203.51</v>
      </c>
    </row>
    <row r="29" spans="1:4" ht="21">
      <c r="A29" s="43"/>
      <c r="B29" s="303"/>
      <c r="C29" s="279"/>
      <c r="D29" s="279"/>
    </row>
    <row r="30" spans="1:4" ht="21">
      <c r="A30" s="43"/>
      <c r="B30" s="303"/>
      <c r="C30" s="279"/>
      <c r="D30" s="279"/>
    </row>
    <row r="31" spans="1:4" ht="21">
      <c r="A31" s="43"/>
      <c r="B31" s="43"/>
      <c r="C31" s="48"/>
      <c r="D31" s="43"/>
    </row>
    <row r="32" spans="1:4" ht="21">
      <c r="A32" s="43" t="s">
        <v>528</v>
      </c>
      <c r="B32" s="43"/>
      <c r="C32" s="48"/>
      <c r="D32" s="43"/>
    </row>
    <row r="33" spans="1:4" ht="21">
      <c r="A33" s="43" t="s">
        <v>529</v>
      </c>
      <c r="B33" s="43"/>
      <c r="C33" s="48"/>
      <c r="D33" s="43"/>
    </row>
    <row r="34" spans="1:4" ht="21">
      <c r="A34" s="43" t="s">
        <v>530</v>
      </c>
      <c r="B34" s="43"/>
      <c r="C34" s="48"/>
      <c r="D34" s="43"/>
    </row>
    <row r="35" spans="1:4" ht="21">
      <c r="A35" s="43"/>
      <c r="B35" s="43"/>
      <c r="C35" s="48"/>
      <c r="D35" s="43"/>
    </row>
    <row r="36" spans="1:4" ht="21">
      <c r="A36" s="43"/>
      <c r="B36" s="43"/>
      <c r="C36" s="48"/>
      <c r="D36" s="43"/>
    </row>
    <row r="37" spans="1:4" ht="21">
      <c r="A37" s="43"/>
      <c r="B37" s="43"/>
      <c r="C37" s="48"/>
      <c r="D37" s="43"/>
    </row>
    <row r="38" spans="1:4" ht="21">
      <c r="A38" s="43"/>
      <c r="B38" s="43"/>
      <c r="C38" s="48"/>
      <c r="D38" s="43"/>
    </row>
    <row r="39" spans="1:4" ht="21">
      <c r="A39" s="43"/>
      <c r="B39" s="43"/>
      <c r="C39" s="48"/>
      <c r="D39" s="43"/>
    </row>
  </sheetData>
  <sheetProtection/>
  <printOptions/>
  <pageMargins left="0.75" right="0.75" top="1" bottom="0.7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C18" sqref="C18"/>
    </sheetView>
  </sheetViews>
  <sheetFormatPr defaultColWidth="9.140625" defaultRowHeight="21.75"/>
  <cols>
    <col min="1" max="1" width="50.8515625" style="43" customWidth="1"/>
    <col min="2" max="2" width="11.8515625" style="43" customWidth="1"/>
    <col min="3" max="3" width="12.140625" style="43" customWidth="1"/>
    <col min="4" max="4" width="15.7109375" style="43" customWidth="1"/>
    <col min="5" max="16384" width="9.140625" style="490" customWidth="1"/>
  </cols>
  <sheetData>
    <row r="1" spans="1:7" s="63" customFormat="1" ht="21">
      <c r="A1" s="470" t="s">
        <v>25</v>
      </c>
      <c r="B1" s="471"/>
      <c r="C1" s="72"/>
      <c r="D1" s="72"/>
      <c r="E1" s="72"/>
      <c r="F1" s="72"/>
      <c r="G1" s="72"/>
    </row>
    <row r="2" spans="1:7" s="63" customFormat="1" ht="21">
      <c r="A2" s="470" t="s">
        <v>16</v>
      </c>
      <c r="B2" s="471"/>
      <c r="C2" s="72"/>
      <c r="D2" s="72"/>
      <c r="E2" s="72"/>
      <c r="F2" s="72"/>
      <c r="G2" s="72"/>
    </row>
    <row r="3" spans="1:4" s="489" customFormat="1" ht="21">
      <c r="A3" s="472" t="s">
        <v>766</v>
      </c>
      <c r="B3" s="472" t="s">
        <v>767</v>
      </c>
      <c r="C3" s="473" t="s">
        <v>17</v>
      </c>
      <c r="D3" s="473" t="s">
        <v>18</v>
      </c>
    </row>
    <row r="4" spans="1:4" s="489" customFormat="1" ht="21">
      <c r="A4" s="474"/>
      <c r="B4" s="474"/>
      <c r="C4" s="475" t="s">
        <v>19</v>
      </c>
      <c r="D4" s="660" t="s">
        <v>535</v>
      </c>
    </row>
    <row r="5" spans="1:4" ht="21">
      <c r="A5" s="476"/>
      <c r="B5" s="476"/>
      <c r="C5" s="477"/>
      <c r="D5" s="477"/>
    </row>
    <row r="6" spans="1:4" ht="21">
      <c r="A6" s="478" t="s">
        <v>774</v>
      </c>
      <c r="B6" s="479">
        <v>892000</v>
      </c>
      <c r="C6" s="479">
        <v>0</v>
      </c>
      <c r="D6" s="479">
        <v>892000</v>
      </c>
    </row>
    <row r="7" spans="1:4" ht="21">
      <c r="A7" s="478" t="s">
        <v>534</v>
      </c>
      <c r="B7" s="479"/>
      <c r="C7" s="479"/>
      <c r="D7" s="480"/>
    </row>
    <row r="8" spans="1:4" ht="21">
      <c r="A8" s="481"/>
      <c r="B8" s="482"/>
      <c r="C8" s="482"/>
      <c r="D8" s="483"/>
    </row>
    <row r="9" spans="1:4" ht="21">
      <c r="A9" s="484" t="s">
        <v>57</v>
      </c>
      <c r="B9" s="485">
        <f>+B6</f>
        <v>892000</v>
      </c>
      <c r="C9" s="485">
        <f>SUM(C6:C8)</f>
        <v>0</v>
      </c>
      <c r="D9" s="486">
        <f>SUM(D6:D8)</f>
        <v>892000</v>
      </c>
    </row>
  </sheetData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3">
      <selection activeCell="F5" sqref="F5"/>
    </sheetView>
  </sheetViews>
  <sheetFormatPr defaultColWidth="9.140625" defaultRowHeight="21.75"/>
  <cols>
    <col min="1" max="1" width="45.28125" style="443" customWidth="1"/>
    <col min="2" max="2" width="17.00390625" style="443" customWidth="1"/>
    <col min="3" max="3" width="16.00390625" style="443" customWidth="1"/>
    <col min="4" max="4" width="16.7109375" style="443" customWidth="1"/>
    <col min="5" max="6" width="13.00390625" style="443" customWidth="1"/>
    <col min="7" max="7" width="18.57421875" style="443" customWidth="1"/>
    <col min="8" max="16384" width="9.140625" style="443" customWidth="1"/>
  </cols>
  <sheetData>
    <row r="1" spans="1:14" s="494" customFormat="1" ht="21.75">
      <c r="A1" s="491" t="s">
        <v>226</v>
      </c>
      <c r="B1" s="492"/>
      <c r="C1" s="493"/>
      <c r="D1" s="493"/>
      <c r="E1" s="493"/>
      <c r="F1" s="493"/>
      <c r="G1" s="493"/>
      <c r="H1" s="774"/>
      <c r="I1" s="774"/>
      <c r="J1" s="774"/>
      <c r="K1" s="774"/>
      <c r="L1" s="774"/>
      <c r="M1" s="774"/>
      <c r="N1" s="774"/>
    </row>
    <row r="2" spans="1:14" s="494" customFormat="1" ht="21.75">
      <c r="A2" s="491" t="s">
        <v>225</v>
      </c>
      <c r="B2" s="492"/>
      <c r="C2" s="493"/>
      <c r="D2" s="493"/>
      <c r="E2" s="493"/>
      <c r="F2" s="493"/>
      <c r="G2" s="493"/>
      <c r="H2" s="774"/>
      <c r="I2" s="774"/>
      <c r="J2" s="774"/>
      <c r="K2" s="774"/>
      <c r="L2" s="774"/>
      <c r="M2" s="774"/>
      <c r="N2" s="774"/>
    </row>
    <row r="3" spans="1:14" s="494" customFormat="1" ht="22.5" thickBot="1">
      <c r="A3" s="495"/>
      <c r="B3" s="496"/>
      <c r="C3" s="497"/>
      <c r="D3" s="497"/>
      <c r="E3" s="493"/>
      <c r="F3" s="493"/>
      <c r="G3" s="493"/>
      <c r="H3" s="774"/>
      <c r="I3" s="774"/>
      <c r="J3" s="774"/>
      <c r="K3" s="774"/>
      <c r="L3" s="774"/>
      <c r="M3" s="774"/>
      <c r="N3" s="774"/>
    </row>
    <row r="4" spans="1:14" s="494" customFormat="1" ht="21.75">
      <c r="A4" s="498" t="s">
        <v>766</v>
      </c>
      <c r="B4" s="498" t="s">
        <v>767</v>
      </c>
      <c r="C4" s="499" t="s">
        <v>17</v>
      </c>
      <c r="D4" s="499" t="s">
        <v>18</v>
      </c>
      <c r="E4" s="775"/>
      <c r="F4" s="493"/>
      <c r="G4" s="493"/>
      <c r="H4" s="774"/>
      <c r="I4" s="774"/>
      <c r="J4" s="774"/>
      <c r="K4" s="774"/>
      <c r="L4" s="774"/>
      <c r="M4" s="774"/>
      <c r="N4" s="774"/>
    </row>
    <row r="5" spans="1:14" s="494" customFormat="1" ht="22.5" thickBot="1">
      <c r="A5" s="500"/>
      <c r="B5" s="501"/>
      <c r="C5" s="465" t="s">
        <v>19</v>
      </c>
      <c r="D5" s="771" t="s">
        <v>535</v>
      </c>
      <c r="E5" s="776"/>
      <c r="F5" s="327"/>
      <c r="G5" s="777"/>
      <c r="H5" s="774"/>
      <c r="I5" s="774"/>
      <c r="J5" s="774"/>
      <c r="K5" s="774"/>
      <c r="L5" s="774"/>
      <c r="M5" s="774"/>
      <c r="N5" s="774"/>
    </row>
    <row r="6" spans="1:14" s="494" customFormat="1" ht="21.75">
      <c r="A6" s="504"/>
      <c r="B6" s="468"/>
      <c r="C6" s="505"/>
      <c r="D6" s="505"/>
      <c r="E6" s="491"/>
      <c r="F6" s="491"/>
      <c r="G6" s="491"/>
      <c r="H6" s="774"/>
      <c r="I6" s="774"/>
      <c r="J6" s="774"/>
      <c r="K6" s="774"/>
      <c r="L6" s="774"/>
      <c r="M6" s="774"/>
      <c r="N6" s="774"/>
    </row>
    <row r="7" spans="1:14" s="494" customFormat="1" ht="21.75">
      <c r="A7" s="550" t="s">
        <v>220</v>
      </c>
      <c r="B7" s="468">
        <v>410000</v>
      </c>
      <c r="C7" s="506">
        <v>0</v>
      </c>
      <c r="D7" s="468">
        <v>410000</v>
      </c>
      <c r="E7" s="491"/>
      <c r="F7" s="491"/>
      <c r="G7" s="491"/>
      <c r="H7" s="774"/>
      <c r="I7" s="774"/>
      <c r="J7" s="774"/>
      <c r="K7" s="774"/>
      <c r="L7" s="774"/>
      <c r="M7" s="774"/>
      <c r="N7" s="774"/>
    </row>
    <row r="8" spans="1:14" s="494" customFormat="1" ht="21.75">
      <c r="A8" s="467"/>
      <c r="B8" s="468"/>
      <c r="C8" s="468"/>
      <c r="D8" s="468"/>
      <c r="E8" s="279"/>
      <c r="F8" s="279"/>
      <c r="G8" s="279"/>
      <c r="H8" s="774"/>
      <c r="I8" s="774"/>
      <c r="J8" s="774"/>
      <c r="K8" s="774"/>
      <c r="L8" s="774"/>
      <c r="M8" s="774"/>
      <c r="N8" s="774"/>
    </row>
    <row r="9" spans="1:14" s="494" customFormat="1" ht="21.75">
      <c r="A9" s="467"/>
      <c r="B9" s="468"/>
      <c r="C9" s="468"/>
      <c r="D9" s="468"/>
      <c r="E9" s="279"/>
      <c r="F9" s="279"/>
      <c r="G9" s="279"/>
      <c r="H9" s="774"/>
      <c r="I9" s="774"/>
      <c r="J9" s="774"/>
      <c r="K9" s="774"/>
      <c r="L9" s="774"/>
      <c r="M9" s="774"/>
      <c r="N9" s="774"/>
    </row>
    <row r="10" spans="1:14" s="494" customFormat="1" ht="22.5" thickBot="1">
      <c r="A10" s="467"/>
      <c r="B10" s="468"/>
      <c r="C10" s="468"/>
      <c r="D10" s="468"/>
      <c r="E10" s="279"/>
      <c r="F10" s="279"/>
      <c r="G10" s="279"/>
      <c r="H10" s="774"/>
      <c r="I10" s="774"/>
      <c r="J10" s="774"/>
      <c r="K10" s="774"/>
      <c r="L10" s="774"/>
      <c r="M10" s="774"/>
      <c r="N10" s="774"/>
    </row>
    <row r="11" spans="1:14" s="494" customFormat="1" ht="22.5" thickBot="1">
      <c r="A11" s="502" t="s">
        <v>57</v>
      </c>
      <c r="B11" s="503">
        <f aca="true" t="shared" si="0" ref="B11:G11">SUM(B7:B10)</f>
        <v>410000</v>
      </c>
      <c r="C11" s="503">
        <f t="shared" si="0"/>
        <v>0</v>
      </c>
      <c r="D11" s="503">
        <f t="shared" si="0"/>
        <v>410000</v>
      </c>
      <c r="E11" s="772">
        <f t="shared" si="0"/>
        <v>0</v>
      </c>
      <c r="F11" s="772">
        <f t="shared" si="0"/>
        <v>0</v>
      </c>
      <c r="G11" s="772">
        <f t="shared" si="0"/>
        <v>0</v>
      </c>
      <c r="H11" s="774"/>
      <c r="I11" s="774"/>
      <c r="J11" s="774"/>
      <c r="K11" s="774"/>
      <c r="L11" s="774"/>
      <c r="M11" s="774"/>
      <c r="N11" s="774"/>
    </row>
  </sheetData>
  <printOptions/>
  <pageMargins left="1.08" right="0.28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9"/>
  <sheetViews>
    <sheetView view="pageBreakPreview" zoomScaleSheetLayoutView="100" zoomScalePageLayoutView="0" workbookViewId="0" topLeftCell="A25">
      <selection activeCell="H8" sqref="H8"/>
    </sheetView>
  </sheetViews>
  <sheetFormatPr defaultColWidth="9.140625" defaultRowHeight="21.75"/>
  <cols>
    <col min="1" max="1" width="14.28125" style="43" customWidth="1"/>
    <col min="2" max="2" width="13.7109375" style="43" customWidth="1"/>
    <col min="3" max="3" width="27.8515625" style="43" customWidth="1"/>
    <col min="4" max="4" width="13.28125" style="43" customWidth="1"/>
    <col min="5" max="5" width="13.140625" style="43" customWidth="1"/>
    <col min="6" max="6" width="12.421875" style="43" customWidth="1"/>
    <col min="7" max="7" width="6.28125" style="0" customWidth="1"/>
    <col min="8" max="8" width="16.28125" style="0" customWidth="1"/>
  </cols>
  <sheetData>
    <row r="1" spans="1:5" ht="21.75">
      <c r="A1" s="43" t="s">
        <v>697</v>
      </c>
      <c r="E1" s="43" t="s">
        <v>698</v>
      </c>
    </row>
    <row r="2" ht="21.75">
      <c r="A2" s="43" t="s">
        <v>196</v>
      </c>
    </row>
    <row r="3" spans="1:3" ht="22.5" thickBot="1">
      <c r="A3" s="612"/>
      <c r="C3" s="43" t="s">
        <v>699</v>
      </c>
    </row>
    <row r="4" spans="1:6" ht="22.5" thickBot="1">
      <c r="A4" s="525" t="s">
        <v>258</v>
      </c>
      <c r="B4" s="525"/>
      <c r="C4" s="504" t="s">
        <v>700</v>
      </c>
      <c r="D4" s="504"/>
      <c r="E4" s="625" t="s">
        <v>259</v>
      </c>
      <c r="F4" s="625" t="s">
        <v>358</v>
      </c>
    </row>
    <row r="5" spans="1:6" ht="21.75">
      <c r="A5" s="467" t="s">
        <v>595</v>
      </c>
      <c r="B5" s="467" t="s">
        <v>260</v>
      </c>
      <c r="C5" s="514" t="s">
        <v>766</v>
      </c>
      <c r="D5" s="667" t="s">
        <v>763</v>
      </c>
      <c r="E5" s="514" t="s">
        <v>261</v>
      </c>
      <c r="F5" s="514" t="s">
        <v>235</v>
      </c>
    </row>
    <row r="6" spans="1:6" ht="22.5" thickBot="1">
      <c r="A6" s="530" t="s">
        <v>596</v>
      </c>
      <c r="B6" s="530" t="s">
        <v>262</v>
      </c>
      <c r="C6" s="530"/>
      <c r="D6" s="531" t="s">
        <v>768</v>
      </c>
      <c r="E6" s="531" t="s">
        <v>263</v>
      </c>
      <c r="F6" s="530"/>
    </row>
    <row r="7" spans="1:6" ht="21.75">
      <c r="A7" s="513"/>
      <c r="B7" s="668">
        <v>31294950.29</v>
      </c>
      <c r="C7" s="669" t="s">
        <v>236</v>
      </c>
      <c r="D7" s="669"/>
      <c r="E7" s="668">
        <v>38828477.18</v>
      </c>
      <c r="F7" s="669"/>
    </row>
    <row r="8" spans="1:6" ht="17.25" customHeight="1">
      <c r="A8" s="468"/>
      <c r="B8" s="468"/>
      <c r="C8" s="467" t="s">
        <v>597</v>
      </c>
      <c r="D8" s="514"/>
      <c r="E8" s="468"/>
      <c r="F8" s="467"/>
    </row>
    <row r="9" spans="1:7" ht="21.75">
      <c r="A9" s="468">
        <v>40000</v>
      </c>
      <c r="B9" s="468">
        <v>34467.39</v>
      </c>
      <c r="C9" s="467" t="s">
        <v>143</v>
      </c>
      <c r="D9" s="515">
        <v>411000</v>
      </c>
      <c r="E9" s="468">
        <v>0</v>
      </c>
      <c r="F9" s="516">
        <f aca="true" t="shared" si="0" ref="F9:F14">+A9-B9</f>
        <v>5532.610000000001</v>
      </c>
      <c r="G9" s="517"/>
    </row>
    <row r="10" spans="1:7" ht="21.75">
      <c r="A10" s="468">
        <v>7000</v>
      </c>
      <c r="B10" s="468">
        <v>348</v>
      </c>
      <c r="C10" s="467" t="s">
        <v>598</v>
      </c>
      <c r="D10" s="515" t="s">
        <v>802</v>
      </c>
      <c r="E10" s="518">
        <v>0</v>
      </c>
      <c r="F10" s="516">
        <f t="shared" si="0"/>
        <v>6652</v>
      </c>
      <c r="G10" s="517"/>
    </row>
    <row r="11" spans="1:7" ht="21.75">
      <c r="A11" s="468">
        <v>330000</v>
      </c>
      <c r="B11" s="468">
        <v>343353.26</v>
      </c>
      <c r="C11" s="467" t="s">
        <v>145</v>
      </c>
      <c r="D11" s="515" t="s">
        <v>803</v>
      </c>
      <c r="E11" s="468">
        <v>26734.15</v>
      </c>
      <c r="F11" s="516">
        <f t="shared" si="0"/>
        <v>-13353.26000000001</v>
      </c>
      <c r="G11" s="517"/>
    </row>
    <row r="12" spans="1:7" ht="21.75">
      <c r="A12" s="468">
        <v>13000</v>
      </c>
      <c r="B12" s="468">
        <v>0</v>
      </c>
      <c r="C12" s="467" t="s">
        <v>146</v>
      </c>
      <c r="D12" s="515" t="s">
        <v>804</v>
      </c>
      <c r="E12" s="468">
        <v>0</v>
      </c>
      <c r="F12" s="516">
        <f t="shared" si="0"/>
        <v>13000</v>
      </c>
      <c r="G12" s="517"/>
    </row>
    <row r="13" spans="1:7" ht="21.75">
      <c r="A13" s="468">
        <v>11610000</v>
      </c>
      <c r="B13" s="468">
        <v>12497466.98</v>
      </c>
      <c r="C13" s="467" t="s">
        <v>599</v>
      </c>
      <c r="D13" s="515" t="s">
        <v>805</v>
      </c>
      <c r="E13" s="468">
        <v>1257951.63</v>
      </c>
      <c r="F13" s="516">
        <f t="shared" si="0"/>
        <v>-887466.9800000004</v>
      </c>
      <c r="G13" s="517"/>
    </row>
    <row r="14" spans="1:6" ht="22.5" thickBot="1">
      <c r="A14" s="468">
        <v>17700000</v>
      </c>
      <c r="B14" s="468">
        <v>9793092</v>
      </c>
      <c r="C14" s="520" t="s">
        <v>216</v>
      </c>
      <c r="D14" s="521">
        <v>431002</v>
      </c>
      <c r="E14" s="468">
        <v>137628</v>
      </c>
      <c r="F14" s="516">
        <f t="shared" si="0"/>
        <v>7906908</v>
      </c>
    </row>
    <row r="15" spans="1:6" ht="22.5" thickBot="1">
      <c r="A15" s="638">
        <f>SUM(A9:A14)</f>
        <v>29700000</v>
      </c>
      <c r="B15" s="638">
        <f>SUM(B9:B14)</f>
        <v>22668727.630000003</v>
      </c>
      <c r="C15" s="522"/>
      <c r="D15" s="522"/>
      <c r="E15" s="638">
        <f>+E9+E10+E11+E12+E13+E14</f>
        <v>1422313.7799999998</v>
      </c>
      <c r="F15" s="670">
        <f>SUM(F9:F14)</f>
        <v>7031272.369999999</v>
      </c>
    </row>
    <row r="16" spans="1:8" ht="21.75">
      <c r="A16" s="668">
        <v>0</v>
      </c>
      <c r="B16" s="513">
        <v>7635290</v>
      </c>
      <c r="C16" s="669" t="s">
        <v>600</v>
      </c>
      <c r="D16" s="671">
        <v>441000</v>
      </c>
      <c r="E16" s="513">
        <v>148400</v>
      </c>
      <c r="F16" s="669"/>
      <c r="G16" s="517"/>
      <c r="H16" s="523"/>
    </row>
    <row r="17" spans="1:7" ht="21.75">
      <c r="A17" s="468">
        <v>0</v>
      </c>
      <c r="B17" s="468">
        <v>1568092</v>
      </c>
      <c r="C17" s="467" t="s">
        <v>806</v>
      </c>
      <c r="D17" s="515" t="s">
        <v>807</v>
      </c>
      <c r="E17" s="468">
        <v>995542</v>
      </c>
      <c r="F17" s="468"/>
      <c r="G17" s="517"/>
    </row>
    <row r="18" spans="1:7" ht="21.75">
      <c r="A18" s="468">
        <v>0</v>
      </c>
      <c r="B18" s="468">
        <v>93200</v>
      </c>
      <c r="C18" s="467" t="s">
        <v>701</v>
      </c>
      <c r="D18" s="515" t="s">
        <v>702</v>
      </c>
      <c r="E18" s="468">
        <v>0</v>
      </c>
      <c r="F18" s="468"/>
      <c r="G18" s="517"/>
    </row>
    <row r="19" spans="1:7" ht="21.75">
      <c r="A19" s="519">
        <v>0</v>
      </c>
      <c r="B19" s="468">
        <v>215300</v>
      </c>
      <c r="C19" s="467" t="s">
        <v>808</v>
      </c>
      <c r="D19" s="654"/>
      <c r="E19" s="468">
        <v>75600</v>
      </c>
      <c r="F19" s="468"/>
      <c r="G19" s="517"/>
    </row>
    <row r="20" spans="1:7" ht="21.75">
      <c r="A20" s="519">
        <v>0</v>
      </c>
      <c r="B20" s="519"/>
      <c r="C20" s="524" t="s">
        <v>601</v>
      </c>
      <c r="D20" s="654">
        <v>230100</v>
      </c>
      <c r="E20" s="468"/>
      <c r="F20" s="468"/>
      <c r="G20" s="517"/>
    </row>
    <row r="21" spans="1:7" ht="21.75">
      <c r="A21" s="468">
        <v>0</v>
      </c>
      <c r="B21" s="468">
        <v>95854.64</v>
      </c>
      <c r="C21" s="467" t="s">
        <v>603</v>
      </c>
      <c r="D21" s="514">
        <v>230102</v>
      </c>
      <c r="E21" s="468">
        <v>52187.42</v>
      </c>
      <c r="F21" s="468"/>
      <c r="G21" s="517"/>
    </row>
    <row r="22" spans="1:7" ht="21.75">
      <c r="A22" s="468">
        <v>0</v>
      </c>
      <c r="B22" s="468">
        <v>856.42</v>
      </c>
      <c r="C22" s="467" t="s">
        <v>605</v>
      </c>
      <c r="D22" s="514">
        <v>230105</v>
      </c>
      <c r="E22" s="468">
        <v>0</v>
      </c>
      <c r="F22" s="516"/>
      <c r="G22" s="517"/>
    </row>
    <row r="23" spans="1:7" ht="21.75">
      <c r="A23" s="468">
        <v>0</v>
      </c>
      <c r="B23" s="468">
        <v>1027.69</v>
      </c>
      <c r="C23" s="467" t="s">
        <v>606</v>
      </c>
      <c r="D23" s="514">
        <v>230106</v>
      </c>
      <c r="E23" s="468">
        <v>0</v>
      </c>
      <c r="F23" s="467"/>
      <c r="G23" s="517"/>
    </row>
    <row r="24" spans="1:6" ht="21.75">
      <c r="A24" s="468">
        <v>0</v>
      </c>
      <c r="B24" s="468">
        <v>109835</v>
      </c>
      <c r="C24" s="467" t="s">
        <v>604</v>
      </c>
      <c r="D24" s="514">
        <v>230108</v>
      </c>
      <c r="E24" s="468">
        <v>22160</v>
      </c>
      <c r="F24" s="516"/>
    </row>
    <row r="25" spans="1:6" ht="15.75" customHeight="1">
      <c r="A25" s="468">
        <v>0</v>
      </c>
      <c r="B25" s="468">
        <v>1673.61</v>
      </c>
      <c r="C25" s="467" t="s">
        <v>602</v>
      </c>
      <c r="D25" s="514"/>
      <c r="E25" s="468">
        <v>0</v>
      </c>
      <c r="F25" s="467"/>
    </row>
    <row r="26" spans="1:6" ht="21.75">
      <c r="A26" s="468"/>
      <c r="B26" s="468">
        <v>2050</v>
      </c>
      <c r="C26" s="467" t="s">
        <v>809</v>
      </c>
      <c r="D26" s="514"/>
      <c r="E26" s="468">
        <v>0</v>
      </c>
      <c r="F26" s="467"/>
    </row>
    <row r="27" spans="1:6" ht="21.75">
      <c r="A27" s="468">
        <v>0</v>
      </c>
      <c r="B27" s="468">
        <v>34806</v>
      </c>
      <c r="C27" s="467" t="s">
        <v>703</v>
      </c>
      <c r="D27" s="514"/>
      <c r="E27" s="468">
        <v>3585</v>
      </c>
      <c r="F27" s="467"/>
    </row>
    <row r="28" spans="1:6" ht="21.75">
      <c r="A28" s="468">
        <v>0</v>
      </c>
      <c r="B28" s="468">
        <v>597529</v>
      </c>
      <c r="C28" s="467" t="s">
        <v>607</v>
      </c>
      <c r="D28" s="514"/>
      <c r="E28" s="468">
        <v>81044</v>
      </c>
      <c r="F28" s="467"/>
    </row>
    <row r="29" spans="1:6" ht="21.75">
      <c r="A29" s="468"/>
      <c r="B29" s="468">
        <v>331032</v>
      </c>
      <c r="C29" s="467" t="s">
        <v>704</v>
      </c>
      <c r="D29" s="514"/>
      <c r="E29" s="468">
        <v>0</v>
      </c>
      <c r="F29" s="467"/>
    </row>
    <row r="30" spans="1:6" ht="21.75">
      <c r="A30" s="468"/>
      <c r="B30" s="468">
        <v>97.23</v>
      </c>
      <c r="C30" s="467" t="s">
        <v>633</v>
      </c>
      <c r="D30" s="514"/>
      <c r="E30" s="468">
        <v>0</v>
      </c>
      <c r="F30" s="467"/>
    </row>
    <row r="31" spans="1:6" ht="17.25" customHeight="1">
      <c r="A31" s="468"/>
      <c r="B31" s="468">
        <v>420</v>
      </c>
      <c r="C31" s="672" t="s">
        <v>705</v>
      </c>
      <c r="D31" s="673"/>
      <c r="E31" s="468">
        <v>0</v>
      </c>
      <c r="F31" s="467"/>
    </row>
    <row r="32" spans="1:6" ht="15.75" customHeight="1">
      <c r="A32" s="468"/>
      <c r="B32" s="468">
        <v>0.09</v>
      </c>
      <c r="C32" s="467" t="s">
        <v>706</v>
      </c>
      <c r="D32" s="514"/>
      <c r="E32" s="468">
        <v>0</v>
      </c>
      <c r="F32" s="467"/>
    </row>
    <row r="33" spans="1:6" ht="21.75">
      <c r="A33" s="468"/>
      <c r="B33" s="468">
        <v>410000</v>
      </c>
      <c r="C33" s="467" t="s">
        <v>197</v>
      </c>
      <c r="D33" s="514"/>
      <c r="E33" s="468">
        <v>410000</v>
      </c>
      <c r="F33" s="467"/>
    </row>
    <row r="34" spans="1:6" ht="22.5" thickBot="1">
      <c r="A34" s="468"/>
      <c r="B34" s="468">
        <v>892000</v>
      </c>
      <c r="C34" s="467" t="s">
        <v>610</v>
      </c>
      <c r="D34" s="514"/>
      <c r="E34" s="468">
        <v>892000</v>
      </c>
      <c r="F34" s="467"/>
    </row>
    <row r="35" spans="1:6" ht="22.5" thickBot="1">
      <c r="A35" s="638">
        <v>0</v>
      </c>
      <c r="B35" s="670">
        <f>SUM(B16:B34)</f>
        <v>11989063.68</v>
      </c>
      <c r="C35" s="358"/>
      <c r="D35" s="358"/>
      <c r="E35" s="670">
        <f>SUM(E16:E34)</f>
        <v>2680518.42</v>
      </c>
      <c r="F35" s="525"/>
    </row>
    <row r="36" spans="1:6" ht="22.5" thickBot="1">
      <c r="A36" s="674"/>
      <c r="B36" s="675">
        <f>+B15+B35</f>
        <v>34657791.31</v>
      </c>
      <c r="C36" s="526"/>
      <c r="D36" s="526"/>
      <c r="E36" s="675">
        <f>+E15+E35</f>
        <v>4102832.1999999997</v>
      </c>
      <c r="F36" s="715"/>
    </row>
    <row r="37" spans="1:6" ht="21.75">
      <c r="A37" s="42"/>
      <c r="B37" s="309"/>
      <c r="C37" s="42"/>
      <c r="D37" s="42"/>
      <c r="E37" s="309"/>
      <c r="F37" s="893" t="s">
        <v>198</v>
      </c>
    </row>
    <row r="38" spans="1:6" ht="21.75">
      <c r="A38" s="42"/>
      <c r="B38" s="309"/>
      <c r="C38" s="714" t="s">
        <v>707</v>
      </c>
      <c r="D38" s="42"/>
      <c r="E38" s="309"/>
      <c r="F38" s="676"/>
    </row>
    <row r="39" spans="1:3" ht="22.5" thickBot="1">
      <c r="A39" s="43" t="s">
        <v>594</v>
      </c>
      <c r="C39" s="43" t="s">
        <v>708</v>
      </c>
    </row>
    <row r="40" spans="1:6" ht="22.5" thickBot="1">
      <c r="A40" s="525" t="s">
        <v>258</v>
      </c>
      <c r="B40" s="525"/>
      <c r="C40" s="504"/>
      <c r="D40" s="504"/>
      <c r="E40" s="671" t="s">
        <v>259</v>
      </c>
      <c r="F40" s="649" t="s">
        <v>358</v>
      </c>
    </row>
    <row r="41" spans="1:6" ht="21.75">
      <c r="A41" s="677" t="s">
        <v>595</v>
      </c>
      <c r="B41" s="524" t="s">
        <v>260</v>
      </c>
      <c r="C41" s="514" t="s">
        <v>766</v>
      </c>
      <c r="D41" s="667" t="s">
        <v>763</v>
      </c>
      <c r="E41" s="654" t="s">
        <v>261</v>
      </c>
      <c r="F41" s="678" t="s">
        <v>235</v>
      </c>
    </row>
    <row r="42" spans="1:6" ht="22.5" thickBot="1">
      <c r="A42" s="679" t="s">
        <v>596</v>
      </c>
      <c r="B42" s="535" t="s">
        <v>262</v>
      </c>
      <c r="C42" s="530"/>
      <c r="D42" s="531" t="s">
        <v>768</v>
      </c>
      <c r="E42" s="680" t="s">
        <v>263</v>
      </c>
      <c r="F42" s="679"/>
    </row>
    <row r="43" spans="1:6" ht="21.75">
      <c r="A43" s="650"/>
      <c r="B43" s="668"/>
      <c r="C43" s="681" t="s">
        <v>810</v>
      </c>
      <c r="D43" s="504"/>
      <c r="E43" s="668"/>
      <c r="F43" s="648"/>
    </row>
    <row r="44" spans="1:6" ht="21.75">
      <c r="A44" s="468">
        <v>463000</v>
      </c>
      <c r="B44" s="468">
        <v>367545</v>
      </c>
      <c r="C44" s="467" t="s">
        <v>647</v>
      </c>
      <c r="D44" s="514">
        <v>510000</v>
      </c>
      <c r="E44" s="468">
        <v>10710</v>
      </c>
      <c r="F44" s="516">
        <f aca="true" t="shared" si="1" ref="F44:F53">+A44-B44</f>
        <v>95455</v>
      </c>
    </row>
    <row r="45" spans="1:6" ht="21.75">
      <c r="A45" s="468">
        <v>2645000</v>
      </c>
      <c r="B45" s="468">
        <v>2617205</v>
      </c>
      <c r="C45" s="467" t="s">
        <v>811</v>
      </c>
      <c r="D45" s="514">
        <v>522000</v>
      </c>
      <c r="E45" s="468">
        <v>269062</v>
      </c>
      <c r="F45" s="516">
        <f t="shared" si="1"/>
        <v>27795</v>
      </c>
    </row>
    <row r="46" spans="1:6" ht="21.75">
      <c r="A46" s="468">
        <v>1138000</v>
      </c>
      <c r="B46" s="468">
        <v>1013334</v>
      </c>
      <c r="C46" s="467" t="s">
        <v>370</v>
      </c>
      <c r="D46" s="514">
        <v>531000</v>
      </c>
      <c r="E46" s="468">
        <v>902450</v>
      </c>
      <c r="F46" s="516">
        <f t="shared" si="1"/>
        <v>124666</v>
      </c>
    </row>
    <row r="47" spans="1:6" ht="21.75">
      <c r="A47" s="468">
        <v>2941000</v>
      </c>
      <c r="B47" s="468">
        <v>2768221.47</v>
      </c>
      <c r="C47" s="467" t="s">
        <v>812</v>
      </c>
      <c r="D47" s="514">
        <v>532000</v>
      </c>
      <c r="E47" s="468">
        <v>516144</v>
      </c>
      <c r="F47" s="516">
        <f t="shared" si="1"/>
        <v>172778.5299999998</v>
      </c>
    </row>
    <row r="48" spans="1:6" ht="21.75">
      <c r="A48" s="468">
        <v>947300</v>
      </c>
      <c r="B48" s="468">
        <v>806397.4</v>
      </c>
      <c r="C48" s="467" t="s">
        <v>813</v>
      </c>
      <c r="D48" s="514">
        <v>533000</v>
      </c>
      <c r="E48" s="468">
        <v>397665.4</v>
      </c>
      <c r="F48" s="516">
        <f t="shared" si="1"/>
        <v>140902.59999999998</v>
      </c>
    </row>
    <row r="49" spans="1:6" ht="21.75">
      <c r="A49" s="468">
        <v>206000</v>
      </c>
      <c r="B49" s="468">
        <v>185816.67</v>
      </c>
      <c r="C49" s="467" t="s">
        <v>814</v>
      </c>
      <c r="D49" s="514">
        <v>534000</v>
      </c>
      <c r="E49" s="468">
        <v>32605.94</v>
      </c>
      <c r="F49" s="516">
        <f t="shared" si="1"/>
        <v>20183.329999999987</v>
      </c>
    </row>
    <row r="50" spans="1:6" ht="21.75">
      <c r="A50" s="468">
        <v>0</v>
      </c>
      <c r="B50" s="468">
        <f>+E50</f>
        <v>0</v>
      </c>
      <c r="C50" s="467" t="s">
        <v>456</v>
      </c>
      <c r="D50" s="514"/>
      <c r="E50" s="468">
        <v>0</v>
      </c>
      <c r="F50" s="516">
        <f t="shared" si="1"/>
        <v>0</v>
      </c>
    </row>
    <row r="51" spans="1:6" ht="21.75">
      <c r="A51" s="468">
        <v>448700</v>
      </c>
      <c r="B51" s="468">
        <v>443200</v>
      </c>
      <c r="C51" s="467" t="s">
        <v>357</v>
      </c>
      <c r="D51" s="514"/>
      <c r="E51" s="468">
        <v>443200</v>
      </c>
      <c r="F51" s="516">
        <f t="shared" si="1"/>
        <v>5500</v>
      </c>
    </row>
    <row r="52" spans="1:6" ht="21.75">
      <c r="A52" s="468">
        <v>2525000</v>
      </c>
      <c r="B52" s="468">
        <v>2507000</v>
      </c>
      <c r="C52" s="467" t="s">
        <v>302</v>
      </c>
      <c r="D52" s="514"/>
      <c r="E52" s="468">
        <v>2335250</v>
      </c>
      <c r="F52" s="516">
        <f t="shared" si="1"/>
        <v>18000</v>
      </c>
    </row>
    <row r="53" spans="1:6" ht="22.5" thickBot="1">
      <c r="A53" s="468">
        <v>686000</v>
      </c>
      <c r="B53" s="468">
        <v>677958</v>
      </c>
      <c r="C53" s="467" t="s">
        <v>453</v>
      </c>
      <c r="D53" s="514"/>
      <c r="E53" s="468">
        <v>677958</v>
      </c>
      <c r="F53" s="516">
        <f t="shared" si="1"/>
        <v>8042</v>
      </c>
    </row>
    <row r="54" spans="1:6" ht="22.5" thickBot="1">
      <c r="A54" s="650">
        <f>SUM(A44:A53)</f>
        <v>12000000</v>
      </c>
      <c r="B54" s="650">
        <f>SUM(B44:B53)</f>
        <v>11386677.540000001</v>
      </c>
      <c r="C54" s="682" t="s">
        <v>815</v>
      </c>
      <c r="D54" s="683"/>
      <c r="E54" s="650">
        <f>SUM(E44:E53)</f>
        <v>5585045.34</v>
      </c>
      <c r="F54" s="684">
        <f>SUM(F44:F53)</f>
        <v>613322.4599999997</v>
      </c>
    </row>
    <row r="55" spans="1:6" ht="21.75">
      <c r="A55" s="513"/>
      <c r="B55" s="513"/>
      <c r="C55" s="671" t="s">
        <v>816</v>
      </c>
      <c r="D55" s="504"/>
      <c r="E55" s="513"/>
      <c r="F55" s="527"/>
    </row>
    <row r="56" spans="1:6" ht="21.75">
      <c r="A56" s="468">
        <v>69000</v>
      </c>
      <c r="B56" s="468">
        <v>68112</v>
      </c>
      <c r="C56" s="467" t="s">
        <v>647</v>
      </c>
      <c r="D56" s="514">
        <v>610000</v>
      </c>
      <c r="E56" s="468">
        <v>0</v>
      </c>
      <c r="F56" s="516">
        <f>+A56-B56</f>
        <v>888</v>
      </c>
    </row>
    <row r="57" spans="1:6" ht="21.75">
      <c r="A57" s="468">
        <v>1801000</v>
      </c>
      <c r="B57" s="468">
        <v>1668230</v>
      </c>
      <c r="C57" s="467" t="s">
        <v>297</v>
      </c>
      <c r="D57" s="514">
        <v>521000</v>
      </c>
      <c r="E57" s="468">
        <v>149460</v>
      </c>
      <c r="F57" s="516">
        <f>+A57-B57</f>
        <v>132770</v>
      </c>
    </row>
    <row r="58" spans="1:6" ht="21.75">
      <c r="A58" s="468">
        <v>1431000</v>
      </c>
      <c r="B58" s="468">
        <v>0</v>
      </c>
      <c r="C58" s="467" t="s">
        <v>811</v>
      </c>
      <c r="D58" s="514">
        <v>522000</v>
      </c>
      <c r="E58" s="468">
        <v>0</v>
      </c>
      <c r="F58" s="516">
        <f>+A58+B58</f>
        <v>1431000</v>
      </c>
    </row>
    <row r="59" spans="1:6" ht="21.75">
      <c r="A59" s="468">
        <v>142000</v>
      </c>
      <c r="B59" s="468">
        <v>0</v>
      </c>
      <c r="C59" s="467" t="s">
        <v>370</v>
      </c>
      <c r="D59" s="514">
        <v>531000</v>
      </c>
      <c r="E59" s="468">
        <v>0</v>
      </c>
      <c r="F59" s="516">
        <f>+A59+B59</f>
        <v>142000</v>
      </c>
    </row>
    <row r="60" spans="1:6" ht="21.75">
      <c r="A60" s="468">
        <v>4038000</v>
      </c>
      <c r="B60" s="468">
        <v>2339310.39</v>
      </c>
      <c r="C60" s="467" t="s">
        <v>817</v>
      </c>
      <c r="D60" s="514">
        <v>632000</v>
      </c>
      <c r="E60" s="468">
        <v>154735</v>
      </c>
      <c r="F60" s="516">
        <f aca="true" t="shared" si="2" ref="F60:F66">+A60-B60</f>
        <v>1698689.6099999999</v>
      </c>
    </row>
    <row r="61" spans="1:6" ht="21.75">
      <c r="A61" s="468">
        <v>5233700</v>
      </c>
      <c r="B61" s="468">
        <v>4974187.79</v>
      </c>
      <c r="C61" s="467" t="s">
        <v>818</v>
      </c>
      <c r="D61" s="514">
        <v>633000</v>
      </c>
      <c r="E61" s="468">
        <v>777150.27</v>
      </c>
      <c r="F61" s="516">
        <f t="shared" si="2"/>
        <v>259512.20999999996</v>
      </c>
    </row>
    <row r="62" spans="1:6" ht="21.75">
      <c r="A62" s="468">
        <v>4000</v>
      </c>
      <c r="B62" s="468">
        <v>610</v>
      </c>
      <c r="C62" s="467" t="s">
        <v>814</v>
      </c>
      <c r="D62" s="514"/>
      <c r="E62" s="468">
        <v>339</v>
      </c>
      <c r="F62" s="516">
        <f t="shared" si="2"/>
        <v>3390</v>
      </c>
    </row>
    <row r="63" spans="1:6" ht="21.75">
      <c r="A63" s="468">
        <v>60000</v>
      </c>
      <c r="B63" s="468">
        <v>60000</v>
      </c>
      <c r="C63" s="467" t="s">
        <v>456</v>
      </c>
      <c r="D63" s="514"/>
      <c r="E63" s="468">
        <v>0</v>
      </c>
      <c r="F63" s="516">
        <f t="shared" si="2"/>
        <v>0</v>
      </c>
    </row>
    <row r="64" spans="1:6" ht="21.75">
      <c r="A64" s="468">
        <v>44300</v>
      </c>
      <c r="B64" s="518">
        <v>44300</v>
      </c>
      <c r="C64" s="467" t="s">
        <v>357</v>
      </c>
      <c r="D64" s="514">
        <v>641000</v>
      </c>
      <c r="E64" s="468">
        <v>0</v>
      </c>
      <c r="F64" s="516">
        <f t="shared" si="2"/>
        <v>0</v>
      </c>
    </row>
    <row r="65" spans="1:6" ht="21.75">
      <c r="A65" s="468">
        <v>4857000</v>
      </c>
      <c r="B65" s="468">
        <v>0</v>
      </c>
      <c r="C65" s="467" t="s">
        <v>302</v>
      </c>
      <c r="D65" s="514">
        <v>642000</v>
      </c>
      <c r="E65" s="468">
        <v>0</v>
      </c>
      <c r="F65" s="516">
        <f t="shared" si="2"/>
        <v>4857000</v>
      </c>
    </row>
    <row r="66" spans="1:6" ht="21.75">
      <c r="A66" s="468">
        <v>20000</v>
      </c>
      <c r="B66" s="468">
        <v>20000</v>
      </c>
      <c r="C66" s="467" t="s">
        <v>453</v>
      </c>
      <c r="D66" s="514">
        <v>550000</v>
      </c>
      <c r="E66" s="468">
        <v>20000</v>
      </c>
      <c r="F66" s="516">
        <f t="shared" si="2"/>
        <v>0</v>
      </c>
    </row>
    <row r="67" spans="1:6" ht="21.75">
      <c r="A67" s="468"/>
      <c r="B67" s="468"/>
      <c r="C67" s="467"/>
      <c r="D67" s="514"/>
      <c r="E67" s="468"/>
      <c r="F67" s="516"/>
    </row>
    <row r="68" spans="1:6" ht="22.5" thickBot="1">
      <c r="A68" s="529"/>
      <c r="B68" s="468"/>
      <c r="C68" s="467"/>
      <c r="D68" s="514"/>
      <c r="E68" s="534"/>
      <c r="F68" s="532"/>
    </row>
    <row r="69" spans="1:6" ht="22.5" thickBot="1">
      <c r="A69" s="650">
        <f>SUM(A56:A68)</f>
        <v>17700000</v>
      </c>
      <c r="B69" s="668">
        <f>SUM(B56:B68)</f>
        <v>9174750.18</v>
      </c>
      <c r="C69" s="685" t="s">
        <v>391</v>
      </c>
      <c r="D69" s="360"/>
      <c r="E69" s="668">
        <f>SUM(E56:E68)</f>
        <v>1101684.27</v>
      </c>
      <c r="F69" s="527">
        <f>SUM(F56:F68)</f>
        <v>8525249.82</v>
      </c>
    </row>
    <row r="70" spans="1:6" ht="22.5" thickBot="1">
      <c r="A70" s="686">
        <f>+A54+A69</f>
        <v>29700000</v>
      </c>
      <c r="B70" s="686">
        <f>+B54+B69</f>
        <v>20561427.72</v>
      </c>
      <c r="C70" s="687" t="s">
        <v>371</v>
      </c>
      <c r="D70" s="528"/>
      <c r="E70" s="686">
        <f>+E54+E69</f>
        <v>6686729.609999999</v>
      </c>
      <c r="F70" s="688">
        <f>+F54+F69</f>
        <v>9138572.28</v>
      </c>
    </row>
    <row r="71" spans="1:6" ht="21.75">
      <c r="A71" s="689"/>
      <c r="B71" s="689"/>
      <c r="C71" s="690"/>
      <c r="D71" s="691"/>
      <c r="E71" s="689"/>
      <c r="F71" s="692"/>
    </row>
    <row r="72" spans="1:6" ht="21.75">
      <c r="A72" s="279"/>
      <c r="B72" s="279"/>
      <c r="C72" s="303"/>
      <c r="D72" s="42"/>
      <c r="E72" s="279"/>
      <c r="F72" s="693"/>
    </row>
    <row r="73" spans="1:6" ht="21.75">
      <c r="A73" s="279"/>
      <c r="B73" s="279"/>
      <c r="C73" s="303"/>
      <c r="D73" s="42"/>
      <c r="E73" s="279"/>
      <c r="F73" s="693" t="s">
        <v>709</v>
      </c>
    </row>
    <row r="74" spans="1:6" ht="21.75">
      <c r="A74" s="279"/>
      <c r="B74" s="279"/>
      <c r="C74" s="712" t="s">
        <v>392</v>
      </c>
      <c r="D74" s="42"/>
      <c r="E74" s="279"/>
      <c r="F74" s="693"/>
    </row>
    <row r="75" spans="1:6" ht="22.5" thickBot="1">
      <c r="A75" s="279"/>
      <c r="B75" s="279"/>
      <c r="C75" s="43" t="s">
        <v>708</v>
      </c>
      <c r="E75" s="279"/>
      <c r="F75" s="309"/>
    </row>
    <row r="76" spans="1:6" ht="22.5" thickBot="1">
      <c r="A76" s="525" t="s">
        <v>258</v>
      </c>
      <c r="B76" s="525"/>
      <c r="C76" s="504"/>
      <c r="D76" s="504"/>
      <c r="E76" s="625" t="s">
        <v>259</v>
      </c>
      <c r="F76" s="625" t="s">
        <v>358</v>
      </c>
    </row>
    <row r="77" spans="1:6" ht="21.75">
      <c r="A77" s="467" t="s">
        <v>595</v>
      </c>
      <c r="B77" s="467" t="s">
        <v>260</v>
      </c>
      <c r="C77" s="514" t="s">
        <v>766</v>
      </c>
      <c r="D77" s="667" t="s">
        <v>763</v>
      </c>
      <c r="E77" s="514" t="s">
        <v>261</v>
      </c>
      <c r="F77" s="514" t="s">
        <v>235</v>
      </c>
    </row>
    <row r="78" spans="1:6" ht="22.5" thickBot="1">
      <c r="A78" s="530" t="s">
        <v>596</v>
      </c>
      <c r="B78" s="530" t="s">
        <v>262</v>
      </c>
      <c r="C78" s="530"/>
      <c r="D78" s="531" t="s">
        <v>768</v>
      </c>
      <c r="E78" s="531" t="s">
        <v>263</v>
      </c>
      <c r="F78" s="530"/>
    </row>
    <row r="79" spans="1:6" ht="21.75">
      <c r="A79" s="513"/>
      <c r="B79" s="513">
        <v>0</v>
      </c>
      <c r="C79" s="669" t="s">
        <v>456</v>
      </c>
      <c r="D79" s="671">
        <v>750000</v>
      </c>
      <c r="E79" s="668"/>
      <c r="F79" s="684">
        <f aca="true" t="shared" si="3" ref="F79:F88">+A79-B79</f>
        <v>0</v>
      </c>
    </row>
    <row r="80" spans="1:6" ht="21.75">
      <c r="A80" s="468">
        <v>3582000</v>
      </c>
      <c r="B80" s="468">
        <v>3582000</v>
      </c>
      <c r="C80" s="467" t="s">
        <v>689</v>
      </c>
      <c r="D80" s="514"/>
      <c r="E80" s="468">
        <v>334700</v>
      </c>
      <c r="F80" s="516">
        <f t="shared" si="3"/>
        <v>0</v>
      </c>
    </row>
    <row r="81" spans="1:6" ht="21.75">
      <c r="A81" s="468">
        <v>696000</v>
      </c>
      <c r="B81" s="468">
        <v>696000</v>
      </c>
      <c r="C81" s="467" t="s">
        <v>690</v>
      </c>
      <c r="D81" s="514"/>
      <c r="E81" s="468">
        <v>69500</v>
      </c>
      <c r="F81" s="516">
        <f t="shared" si="3"/>
        <v>0</v>
      </c>
    </row>
    <row r="82" spans="1:6" ht="21.75">
      <c r="A82" s="468">
        <v>366720</v>
      </c>
      <c r="B82" s="468">
        <v>366720</v>
      </c>
      <c r="C82" s="467" t="s">
        <v>710</v>
      </c>
      <c r="D82" s="514"/>
      <c r="E82" s="468">
        <v>91680</v>
      </c>
      <c r="F82" s="516">
        <f t="shared" si="3"/>
        <v>0</v>
      </c>
    </row>
    <row r="83" spans="1:6" ht="21.75">
      <c r="A83" s="468">
        <v>65280</v>
      </c>
      <c r="B83" s="468">
        <v>65280</v>
      </c>
      <c r="C83" s="467" t="s">
        <v>711</v>
      </c>
      <c r="D83" s="514"/>
      <c r="E83" s="468">
        <v>16320</v>
      </c>
      <c r="F83" s="516">
        <f t="shared" si="3"/>
        <v>0</v>
      </c>
    </row>
    <row r="84" spans="1:6" ht="21.75">
      <c r="A84" s="468">
        <v>20520</v>
      </c>
      <c r="B84" s="468">
        <v>20520</v>
      </c>
      <c r="C84" s="467" t="s">
        <v>712</v>
      </c>
      <c r="D84" s="514"/>
      <c r="E84" s="468">
        <v>5400</v>
      </c>
      <c r="F84" s="516">
        <f t="shared" si="3"/>
        <v>0</v>
      </c>
    </row>
    <row r="85" spans="1:6" ht="21.75">
      <c r="A85" s="468">
        <v>383870</v>
      </c>
      <c r="B85" s="468">
        <v>383870</v>
      </c>
      <c r="C85" s="467" t="s">
        <v>713</v>
      </c>
      <c r="D85" s="514"/>
      <c r="E85" s="468">
        <v>35000</v>
      </c>
      <c r="F85" s="516">
        <f t="shared" si="3"/>
        <v>0</v>
      </c>
    </row>
    <row r="86" spans="1:6" ht="21.75">
      <c r="A86" s="468">
        <v>120000</v>
      </c>
      <c r="B86" s="468">
        <v>120000</v>
      </c>
      <c r="C86" s="467" t="s">
        <v>714</v>
      </c>
      <c r="D86" s="514"/>
      <c r="E86" s="468">
        <v>10000</v>
      </c>
      <c r="F86" s="516">
        <f t="shared" si="3"/>
        <v>0</v>
      </c>
    </row>
    <row r="87" spans="1:6" ht="21.75">
      <c r="A87" s="468">
        <v>215900</v>
      </c>
      <c r="B87" s="468">
        <v>215900</v>
      </c>
      <c r="C87" s="467" t="s">
        <v>715</v>
      </c>
      <c r="D87" s="514"/>
      <c r="E87" s="468">
        <v>0</v>
      </c>
      <c r="F87" s="516">
        <f t="shared" si="3"/>
        <v>0</v>
      </c>
    </row>
    <row r="88" spans="1:6" ht="22.5" thickBot="1">
      <c r="A88" s="468">
        <v>2185000</v>
      </c>
      <c r="B88" s="468">
        <v>2185000</v>
      </c>
      <c r="C88" s="467" t="s">
        <v>716</v>
      </c>
      <c r="D88" s="514"/>
      <c r="E88" s="468">
        <v>2185000</v>
      </c>
      <c r="F88" s="516">
        <f t="shared" si="3"/>
        <v>0</v>
      </c>
    </row>
    <row r="89" spans="1:8" ht="22.5" thickBot="1">
      <c r="A89" s="694">
        <f>SUM(A79:A88)</f>
        <v>7635290</v>
      </c>
      <c r="B89" s="695">
        <f>SUM(B80:B88)</f>
        <v>7635290</v>
      </c>
      <c r="C89" s="696" t="s">
        <v>608</v>
      </c>
      <c r="D89" s="525"/>
      <c r="E89" s="695">
        <f>SUM(E80:E88)</f>
        <v>2747600</v>
      </c>
      <c r="F89" s="697">
        <f>SUM(F79:F88)</f>
        <v>0</v>
      </c>
      <c r="H89" s="523"/>
    </row>
    <row r="90" spans="1:6" ht="22.5" thickBot="1">
      <c r="A90" s="694">
        <f>+A70+A89</f>
        <v>37335290</v>
      </c>
      <c r="B90" s="694">
        <f>+B70+B89</f>
        <v>28196717.72</v>
      </c>
      <c r="C90" s="698" t="s">
        <v>352</v>
      </c>
      <c r="D90" s="699"/>
      <c r="E90" s="694">
        <f>+E70+E89</f>
        <v>9434329.61</v>
      </c>
      <c r="F90" s="697">
        <f>+F70+F89</f>
        <v>9138572.28</v>
      </c>
    </row>
    <row r="91" spans="1:6" ht="21.75">
      <c r="A91" s="513"/>
      <c r="B91" s="513">
        <v>1568092</v>
      </c>
      <c r="C91" s="504" t="s">
        <v>609</v>
      </c>
      <c r="D91" s="533"/>
      <c r="E91" s="513">
        <v>995542</v>
      </c>
      <c r="F91" s="513"/>
    </row>
    <row r="92" spans="1:6" ht="21.75">
      <c r="A92" s="468"/>
      <c r="B92" s="468">
        <v>93200</v>
      </c>
      <c r="C92" s="467" t="s">
        <v>717</v>
      </c>
      <c r="D92" s="514"/>
      <c r="E92" s="468">
        <v>0</v>
      </c>
      <c r="F92" s="516"/>
    </row>
    <row r="93" spans="1:6" ht="21.75">
      <c r="A93" s="468"/>
      <c r="B93" s="468">
        <v>215300</v>
      </c>
      <c r="C93" s="467" t="s">
        <v>691</v>
      </c>
      <c r="D93" s="514"/>
      <c r="E93" s="468">
        <v>1800</v>
      </c>
      <c r="F93" s="516"/>
    </row>
    <row r="94" spans="1:6" ht="21.75">
      <c r="A94" s="468"/>
      <c r="B94" s="468"/>
      <c r="C94" s="524" t="s">
        <v>197</v>
      </c>
      <c r="D94" s="514"/>
      <c r="E94" s="468"/>
      <c r="F94" s="516"/>
    </row>
    <row r="95" spans="1:6" ht="21.75">
      <c r="A95" s="468">
        <v>1930000</v>
      </c>
      <c r="B95" s="468">
        <v>1930000</v>
      </c>
      <c r="C95" s="467" t="s">
        <v>56</v>
      </c>
      <c r="D95" s="514"/>
      <c r="E95" s="468">
        <v>0</v>
      </c>
      <c r="F95" s="516">
        <f>+A95-B95</f>
        <v>0</v>
      </c>
    </row>
    <row r="96" spans="1:6" ht="21.75">
      <c r="A96" s="468">
        <v>696800</v>
      </c>
      <c r="B96" s="468">
        <v>0</v>
      </c>
      <c r="C96" s="467" t="s">
        <v>610</v>
      </c>
      <c r="D96" s="514"/>
      <c r="E96" s="468">
        <v>0</v>
      </c>
      <c r="F96" s="516">
        <f>+A96-B96</f>
        <v>696800</v>
      </c>
    </row>
    <row r="97" spans="1:6" ht="21.75">
      <c r="A97" s="519"/>
      <c r="B97" s="519"/>
      <c r="C97" s="524" t="s">
        <v>611</v>
      </c>
      <c r="D97" s="654"/>
      <c r="E97" s="519"/>
      <c r="F97" s="519"/>
    </row>
    <row r="98" spans="1:6" ht="21.75">
      <c r="A98" s="468"/>
      <c r="B98" s="468">
        <v>70978.67</v>
      </c>
      <c r="C98" s="467" t="s">
        <v>603</v>
      </c>
      <c r="D98" s="514"/>
      <c r="E98" s="468">
        <v>1220.26</v>
      </c>
      <c r="F98" s="468"/>
    </row>
    <row r="99" spans="1:6" ht="21.75">
      <c r="A99" s="468"/>
      <c r="B99" s="468">
        <v>86450</v>
      </c>
      <c r="C99" s="467" t="s">
        <v>604</v>
      </c>
      <c r="D99" s="514"/>
      <c r="E99" s="468">
        <v>0</v>
      </c>
      <c r="F99" s="468"/>
    </row>
    <row r="100" spans="1:6" ht="21.75">
      <c r="A100" s="468"/>
      <c r="B100" s="468">
        <v>4019.38</v>
      </c>
      <c r="C100" s="467" t="s">
        <v>605</v>
      </c>
      <c r="D100" s="514"/>
      <c r="E100" s="468">
        <v>0</v>
      </c>
      <c r="F100" s="468"/>
    </row>
    <row r="101" spans="1:6" ht="21.75">
      <c r="A101" s="468"/>
      <c r="B101" s="468">
        <v>34806</v>
      </c>
      <c r="C101" s="467" t="s">
        <v>718</v>
      </c>
      <c r="D101" s="514"/>
      <c r="E101" s="468">
        <v>7170</v>
      </c>
      <c r="F101" s="468"/>
    </row>
    <row r="102" spans="1:6" ht="21.75">
      <c r="A102" s="468"/>
      <c r="B102" s="468">
        <v>420</v>
      </c>
      <c r="C102" s="672" t="s">
        <v>705</v>
      </c>
      <c r="D102" s="673"/>
      <c r="E102" s="468">
        <v>0</v>
      </c>
      <c r="F102" s="468"/>
    </row>
    <row r="103" spans="1:6" ht="21.75">
      <c r="A103" s="468"/>
      <c r="B103" s="468">
        <v>744928</v>
      </c>
      <c r="C103" s="467" t="s">
        <v>462</v>
      </c>
      <c r="D103" s="514"/>
      <c r="E103" s="468">
        <v>0</v>
      </c>
      <c r="F103" s="468"/>
    </row>
    <row r="104" spans="1:6" ht="21.75">
      <c r="A104" s="468"/>
      <c r="B104" s="468">
        <v>597529</v>
      </c>
      <c r="C104" s="467" t="s">
        <v>607</v>
      </c>
      <c r="D104" s="514"/>
      <c r="E104" s="468">
        <v>81044</v>
      </c>
      <c r="F104" s="468"/>
    </row>
    <row r="105" spans="1:6" ht="21.75">
      <c r="A105" s="468"/>
      <c r="B105" s="468">
        <v>97.23</v>
      </c>
      <c r="C105" s="467" t="s">
        <v>633</v>
      </c>
      <c r="D105" s="514"/>
      <c r="E105" s="468">
        <v>0</v>
      </c>
      <c r="F105" s="468"/>
    </row>
    <row r="106" spans="1:6" ht="22.5" thickBot="1">
      <c r="A106" s="700"/>
      <c r="B106" s="700">
        <v>0.09</v>
      </c>
      <c r="C106" s="701" t="s">
        <v>706</v>
      </c>
      <c r="D106" s="702"/>
      <c r="E106" s="700">
        <v>0</v>
      </c>
      <c r="F106" s="700"/>
    </row>
    <row r="107" spans="1:6" ht="22.5" thickBot="1">
      <c r="A107" s="359"/>
      <c r="B107" s="638">
        <f>SUM(B91:B106)</f>
        <v>5345820.37</v>
      </c>
      <c r="C107" s="358"/>
      <c r="D107" s="358"/>
      <c r="E107" s="638">
        <f>SUM(E91:E106)</f>
        <v>1086776.26</v>
      </c>
      <c r="F107" s="361"/>
    </row>
    <row r="108" spans="1:6" ht="22.5" thickBot="1">
      <c r="A108" s="703"/>
      <c r="B108" s="695">
        <f>+B70+B89+B107</f>
        <v>33542538.09</v>
      </c>
      <c r="C108" s="704" t="s">
        <v>612</v>
      </c>
      <c r="D108" s="705"/>
      <c r="E108" s="695">
        <f>+E90+E107</f>
        <v>10521105.87</v>
      </c>
      <c r="F108" s="713"/>
    </row>
    <row r="109" spans="1:6" ht="21.75">
      <c r="A109" s="279"/>
      <c r="B109" s="279"/>
      <c r="C109" s="303"/>
      <c r="D109" s="42"/>
      <c r="E109" s="279"/>
      <c r="F109" s="693" t="s">
        <v>719</v>
      </c>
    </row>
    <row r="110" spans="1:6" ht="21.75">
      <c r="A110" s="279"/>
      <c r="B110" s="279"/>
      <c r="C110" s="712" t="s">
        <v>393</v>
      </c>
      <c r="D110" s="42"/>
      <c r="E110" s="279"/>
      <c r="F110" s="693"/>
    </row>
    <row r="111" spans="1:6" ht="22.5" thickBot="1">
      <c r="A111" s="545"/>
      <c r="B111" s="545"/>
      <c r="C111" s="43" t="s">
        <v>708</v>
      </c>
      <c r="E111" s="279"/>
      <c r="F111" s="309"/>
    </row>
    <row r="112" spans="1:6" ht="22.5" thickBot="1">
      <c r="A112" s="525" t="s">
        <v>258</v>
      </c>
      <c r="B112" s="525"/>
      <c r="C112" s="504"/>
      <c r="D112" s="504"/>
      <c r="E112" s="625" t="s">
        <v>259</v>
      </c>
      <c r="F112" s="625" t="s">
        <v>358</v>
      </c>
    </row>
    <row r="113" spans="1:6" ht="21.75">
      <c r="A113" s="467" t="s">
        <v>595</v>
      </c>
      <c r="B113" s="467" t="s">
        <v>260</v>
      </c>
      <c r="C113" s="514" t="s">
        <v>766</v>
      </c>
      <c r="D113" s="667" t="s">
        <v>763</v>
      </c>
      <c r="E113" s="514" t="s">
        <v>261</v>
      </c>
      <c r="F113" s="514" t="s">
        <v>235</v>
      </c>
    </row>
    <row r="114" spans="1:6" ht="22.5" thickBot="1">
      <c r="A114" s="467" t="s">
        <v>596</v>
      </c>
      <c r="B114" s="530" t="s">
        <v>262</v>
      </c>
      <c r="C114" s="530"/>
      <c r="D114" s="531" t="s">
        <v>768</v>
      </c>
      <c r="E114" s="531" t="s">
        <v>263</v>
      </c>
      <c r="F114" s="530"/>
    </row>
    <row r="115" spans="1:6" ht="21.75">
      <c r="A115" s="359"/>
      <c r="B115" s="706">
        <f>+B36-B108</f>
        <v>1115253.2200000025</v>
      </c>
      <c r="C115" s="707" t="s">
        <v>353</v>
      </c>
      <c r="D115" s="708"/>
      <c r="E115" s="706">
        <v>23631.25</v>
      </c>
      <c r="F115" s="359"/>
    </row>
    <row r="116" spans="1:6" ht="21.75">
      <c r="A116" s="359"/>
      <c r="B116" s="359"/>
      <c r="C116" s="709" t="s">
        <v>613</v>
      </c>
      <c r="D116" s="358"/>
      <c r="E116" s="361"/>
      <c r="F116" s="359"/>
    </row>
    <row r="117" spans="1:6" ht="21.75">
      <c r="A117" s="359"/>
      <c r="B117" s="710"/>
      <c r="C117" s="709" t="s">
        <v>356</v>
      </c>
      <c r="D117" s="358"/>
      <c r="E117" s="359"/>
      <c r="F117" s="359"/>
    </row>
    <row r="118" spans="1:6" ht="22.5" thickBot="1">
      <c r="A118" s="361"/>
      <c r="B118" s="361"/>
      <c r="C118" s="709" t="s">
        <v>359</v>
      </c>
      <c r="D118" s="358"/>
      <c r="E118" s="361"/>
      <c r="F118" s="711"/>
    </row>
    <row r="119" spans="1:6" ht="22.5" thickBot="1">
      <c r="A119" s="695"/>
      <c r="B119" s="695">
        <f>+B7+B36-B108</f>
        <v>32410203.51</v>
      </c>
      <c r="C119" s="705"/>
      <c r="D119" s="705"/>
      <c r="E119" s="695">
        <f>+E7+E36-E108</f>
        <v>32410203.510000005</v>
      </c>
      <c r="F119" s="695"/>
    </row>
    <row r="120" spans="1:6" ht="21.75">
      <c r="A120" s="279"/>
      <c r="B120" s="279"/>
      <c r="C120" s="42"/>
      <c r="D120" s="42"/>
      <c r="E120" s="279"/>
      <c r="F120" s="279"/>
    </row>
    <row r="121" spans="1:6" ht="21.75">
      <c r="A121" s="279"/>
      <c r="B121" s="279"/>
      <c r="C121" s="42"/>
      <c r="D121" s="42"/>
      <c r="E121" s="279"/>
      <c r="F121" s="279"/>
    </row>
    <row r="123" ht="21.75">
      <c r="A123" s="43" t="s">
        <v>199</v>
      </c>
    </row>
    <row r="124" ht="21.75">
      <c r="A124" s="43" t="s">
        <v>200</v>
      </c>
    </row>
    <row r="125" ht="21.75">
      <c r="A125" s="43" t="s">
        <v>201</v>
      </c>
    </row>
    <row r="126" ht="21.75">
      <c r="A126" s="43" t="s">
        <v>234</v>
      </c>
    </row>
    <row r="127" ht="21.75">
      <c r="C127" s="48"/>
    </row>
    <row r="128" ht="21.75">
      <c r="A128" s="43" t="s">
        <v>720</v>
      </c>
    </row>
    <row r="129" ht="21.75">
      <c r="A129" s="43" t="s">
        <v>721</v>
      </c>
    </row>
    <row r="130" ht="21.75">
      <c r="A130" s="43" t="s">
        <v>722</v>
      </c>
    </row>
    <row r="133" ht="21.75">
      <c r="E133" s="48"/>
    </row>
    <row r="153" spans="1:6" ht="21.75">
      <c r="A153" s="43" t="s">
        <v>394</v>
      </c>
      <c r="B153" s="279">
        <v>8326890</v>
      </c>
      <c r="E153" s="43" t="s">
        <v>395</v>
      </c>
      <c r="F153" s="279">
        <v>5678187.88</v>
      </c>
    </row>
    <row r="154" spans="1:6" ht="21.75">
      <c r="A154" s="43" t="s">
        <v>396</v>
      </c>
      <c r="B154" s="279">
        <v>3922707.36</v>
      </c>
      <c r="E154" s="43" t="s">
        <v>396</v>
      </c>
      <c r="F154" s="279">
        <v>4144610.72</v>
      </c>
    </row>
    <row r="155" spans="1:6" ht="21.75">
      <c r="A155" s="43" t="s">
        <v>235</v>
      </c>
      <c r="B155" s="486">
        <f>+B153-B154</f>
        <v>4404182.640000001</v>
      </c>
      <c r="E155" s="43" t="s">
        <v>235</v>
      </c>
      <c r="F155" s="486">
        <f>+F153-F154</f>
        <v>1533577.1599999997</v>
      </c>
    </row>
    <row r="157" spans="1:2" ht="21.75">
      <c r="A157" s="43" t="s">
        <v>397</v>
      </c>
      <c r="B157" s="279">
        <v>5020051.59</v>
      </c>
    </row>
    <row r="158" spans="1:2" ht="21.75">
      <c r="A158" s="43" t="s">
        <v>396</v>
      </c>
      <c r="B158" s="279">
        <v>4632211.59</v>
      </c>
    </row>
    <row r="159" spans="1:2" ht="21.75">
      <c r="A159" s="43" t="s">
        <v>235</v>
      </c>
      <c r="B159" s="486">
        <f>+B157-B158</f>
        <v>387840</v>
      </c>
    </row>
  </sheetData>
  <sheetProtection/>
  <printOptions/>
  <pageMargins left="0.75" right="0.35" top="0.71" bottom="0.64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9"/>
  <sheetViews>
    <sheetView view="pageBreakPreview" zoomScaleSheetLayoutView="100" zoomScalePageLayoutView="0" workbookViewId="0" topLeftCell="A1">
      <selection activeCell="D44" sqref="D44"/>
    </sheetView>
  </sheetViews>
  <sheetFormatPr defaultColWidth="9.140625" defaultRowHeight="21.75"/>
  <cols>
    <col min="1" max="1" width="41.00390625" style="221" customWidth="1"/>
    <col min="2" max="2" width="9.140625" style="221" customWidth="1"/>
    <col min="3" max="3" width="14.00390625" style="221" customWidth="1"/>
    <col min="4" max="4" width="14.421875" style="221" customWidth="1"/>
    <col min="5" max="5" width="5.140625" style="221" customWidth="1"/>
    <col min="6" max="6" width="12.8515625" style="221" customWidth="1"/>
    <col min="7" max="16384" width="9.140625" style="45" customWidth="1"/>
  </cols>
  <sheetData>
    <row r="1" ht="18.75">
      <c r="A1" s="221" t="s">
        <v>286</v>
      </c>
    </row>
    <row r="2" ht="18.75">
      <c r="A2" s="221" t="s">
        <v>405</v>
      </c>
    </row>
    <row r="3" ht="18.75">
      <c r="A3" s="221" t="s">
        <v>53</v>
      </c>
    </row>
    <row r="4" spans="1:6" ht="17.25" customHeight="1">
      <c r="A4" s="222" t="s">
        <v>766</v>
      </c>
      <c r="B4" s="222" t="s">
        <v>763</v>
      </c>
      <c r="C4" s="222" t="s">
        <v>43</v>
      </c>
      <c r="D4" s="222" t="s">
        <v>246</v>
      </c>
      <c r="E4" s="716" t="s">
        <v>247</v>
      </c>
      <c r="F4" s="222" t="s">
        <v>248</v>
      </c>
    </row>
    <row r="5" spans="1:6" ht="16.5" customHeight="1">
      <c r="A5" s="717"/>
      <c r="B5" s="717" t="s">
        <v>768</v>
      </c>
      <c r="C5" s="717" t="s">
        <v>245</v>
      </c>
      <c r="D5" s="717"/>
      <c r="E5" s="718" t="s">
        <v>618</v>
      </c>
      <c r="F5" s="717" t="s">
        <v>249</v>
      </c>
    </row>
    <row r="6" spans="1:6" ht="15.75" customHeight="1">
      <c r="A6" s="236" t="s">
        <v>250</v>
      </c>
      <c r="B6" s="236"/>
      <c r="C6" s="236"/>
      <c r="D6" s="236"/>
      <c r="E6" s="236"/>
      <c r="F6" s="236"/>
    </row>
    <row r="7" spans="1:6" ht="18.75">
      <c r="A7" s="230" t="s">
        <v>251</v>
      </c>
      <c r="B7" s="230"/>
      <c r="C7" s="230"/>
      <c r="D7" s="230"/>
      <c r="E7" s="230"/>
      <c r="F7" s="230"/>
    </row>
    <row r="8" spans="1:6" ht="18.75">
      <c r="A8" s="230" t="s">
        <v>252</v>
      </c>
      <c r="B8" s="719">
        <v>411000</v>
      </c>
      <c r="C8" s="232">
        <v>40000</v>
      </c>
      <c r="D8" s="232">
        <v>34467.39</v>
      </c>
      <c r="E8" s="719" t="s">
        <v>618</v>
      </c>
      <c r="F8" s="232">
        <f aca="true" t="shared" si="0" ref="F8:F13">+C8-D8</f>
        <v>5532.610000000001</v>
      </c>
    </row>
    <row r="9" spans="1:6" ht="18.75">
      <c r="A9" s="230" t="s">
        <v>254</v>
      </c>
      <c r="B9" s="719">
        <v>412000</v>
      </c>
      <c r="C9" s="232">
        <v>7000</v>
      </c>
      <c r="D9" s="232">
        <v>348</v>
      </c>
      <c r="E9" s="719" t="s">
        <v>618</v>
      </c>
      <c r="F9" s="232">
        <f t="shared" si="0"/>
        <v>6652</v>
      </c>
    </row>
    <row r="10" spans="1:6" ht="18.75">
      <c r="A10" s="230" t="s">
        <v>255</v>
      </c>
      <c r="B10" s="719">
        <v>413000</v>
      </c>
      <c r="C10" s="232">
        <v>330000</v>
      </c>
      <c r="D10" s="232">
        <v>343353.26</v>
      </c>
      <c r="E10" s="719" t="s">
        <v>247</v>
      </c>
      <c r="F10" s="232">
        <f t="shared" si="0"/>
        <v>-13353.26000000001</v>
      </c>
    </row>
    <row r="11" spans="1:6" ht="18.75">
      <c r="A11" s="230" t="s">
        <v>440</v>
      </c>
      <c r="B11" s="719">
        <v>415000</v>
      </c>
      <c r="C11" s="232">
        <v>13000</v>
      </c>
      <c r="D11" s="232">
        <v>0</v>
      </c>
      <c r="E11" s="719" t="s">
        <v>618</v>
      </c>
      <c r="F11" s="232">
        <f t="shared" si="0"/>
        <v>13000</v>
      </c>
    </row>
    <row r="12" spans="1:6" ht="18.75">
      <c r="A12" s="230" t="s">
        <v>253</v>
      </c>
      <c r="B12" s="719">
        <v>420000</v>
      </c>
      <c r="C12" s="232">
        <v>11610000</v>
      </c>
      <c r="D12" s="232">
        <v>12497466.98</v>
      </c>
      <c r="E12" s="719" t="s">
        <v>247</v>
      </c>
      <c r="F12" s="232">
        <f t="shared" si="0"/>
        <v>-887466.9800000004</v>
      </c>
    </row>
    <row r="13" spans="1:6" ht="19.5" thickBot="1">
      <c r="A13" s="720" t="s">
        <v>256</v>
      </c>
      <c r="B13" s="721">
        <v>430000</v>
      </c>
      <c r="C13" s="722">
        <v>17700000</v>
      </c>
      <c r="D13" s="722">
        <v>9793092</v>
      </c>
      <c r="E13" s="719" t="s">
        <v>618</v>
      </c>
      <c r="F13" s="722">
        <f t="shared" si="0"/>
        <v>7906908</v>
      </c>
    </row>
    <row r="14" spans="1:6" ht="19.5" thickBot="1">
      <c r="A14" s="723" t="s">
        <v>441</v>
      </c>
      <c r="B14" s="724"/>
      <c r="C14" s="725">
        <f>SUM(C8:C13)</f>
        <v>29700000</v>
      </c>
      <c r="D14" s="725">
        <f>SUM(D8:D13)</f>
        <v>22668727.630000003</v>
      </c>
      <c r="E14" s="726" t="s">
        <v>247</v>
      </c>
      <c r="F14" s="725">
        <f>+F8+F9+F10+F11+F12+F13</f>
        <v>7031272.369999999</v>
      </c>
    </row>
    <row r="15" spans="1:6" ht="19.5" thickBot="1">
      <c r="A15" s="727" t="s">
        <v>442</v>
      </c>
      <c r="B15" s="726">
        <v>440000</v>
      </c>
      <c r="C15" s="725"/>
      <c r="D15" s="725">
        <v>7635290</v>
      </c>
      <c r="E15" s="725"/>
      <c r="F15" s="725"/>
    </row>
    <row r="16" spans="1:6" ht="19.5" thickBot="1">
      <c r="A16" s="728" t="s">
        <v>443</v>
      </c>
      <c r="B16" s="729"/>
      <c r="C16" s="730"/>
      <c r="D16" s="730">
        <f>+D14+D15</f>
        <v>30304017.630000003</v>
      </c>
      <c r="E16" s="730"/>
      <c r="F16" s="730"/>
    </row>
    <row r="17" spans="1:6" ht="18.75">
      <c r="A17" s="224" t="s">
        <v>766</v>
      </c>
      <c r="B17" s="224" t="s">
        <v>763</v>
      </c>
      <c r="C17" s="224" t="s">
        <v>43</v>
      </c>
      <c r="D17" s="224" t="s">
        <v>450</v>
      </c>
      <c r="E17" s="731" t="s">
        <v>247</v>
      </c>
      <c r="F17" s="224" t="s">
        <v>248</v>
      </c>
    </row>
    <row r="18" spans="1:6" ht="17.25" customHeight="1">
      <c r="A18" s="717"/>
      <c r="B18" s="717" t="s">
        <v>768</v>
      </c>
      <c r="C18" s="717" t="s">
        <v>44</v>
      </c>
      <c r="D18" s="717"/>
      <c r="E18" s="718" t="s">
        <v>618</v>
      </c>
      <c r="F18" s="717" t="s">
        <v>249</v>
      </c>
    </row>
    <row r="19" spans="1:6" ht="19.5" customHeight="1">
      <c r="A19" s="732" t="s">
        <v>451</v>
      </c>
      <c r="B19" s="732"/>
      <c r="C19" s="732"/>
      <c r="D19" s="732"/>
      <c r="E19" s="733"/>
      <c r="F19" s="732"/>
    </row>
    <row r="20" spans="1:6" ht="17.25" customHeight="1">
      <c r="A20" s="734" t="s">
        <v>452</v>
      </c>
      <c r="B20" s="719">
        <v>500000</v>
      </c>
      <c r="C20" s="735">
        <v>532000</v>
      </c>
      <c r="D20" s="735">
        <v>435657</v>
      </c>
      <c r="E20" s="719"/>
      <c r="F20" s="736">
        <f>+C20-D20</f>
        <v>96343</v>
      </c>
    </row>
    <row r="21" spans="1:6" ht="18.75">
      <c r="A21" s="734" t="s">
        <v>284</v>
      </c>
      <c r="B21" s="719">
        <v>521000</v>
      </c>
      <c r="C21" s="735">
        <v>1801000</v>
      </c>
      <c r="D21" s="735">
        <v>1668230</v>
      </c>
      <c r="E21" s="719"/>
      <c r="F21" s="736">
        <f aca="true" t="shared" si="1" ref="F21:F30">+C21-D21</f>
        <v>132770</v>
      </c>
    </row>
    <row r="22" spans="1:6" ht="18.75">
      <c r="A22" s="734" t="s">
        <v>285</v>
      </c>
      <c r="B22" s="719">
        <v>522000</v>
      </c>
      <c r="C22" s="735">
        <v>4076000</v>
      </c>
      <c r="D22" s="735">
        <v>2617205</v>
      </c>
      <c r="E22" s="719"/>
      <c r="F22" s="736">
        <f t="shared" si="1"/>
        <v>1458795</v>
      </c>
    </row>
    <row r="23" spans="1:6" ht="18.75">
      <c r="A23" s="734" t="s">
        <v>45</v>
      </c>
      <c r="B23" s="719">
        <v>531000</v>
      </c>
      <c r="C23" s="735">
        <v>1280000</v>
      </c>
      <c r="D23" s="735">
        <v>1013334</v>
      </c>
      <c r="E23" s="719"/>
      <c r="F23" s="736">
        <f t="shared" si="1"/>
        <v>266666</v>
      </c>
    </row>
    <row r="24" spans="1:6" ht="18.75">
      <c r="A24" s="734" t="s">
        <v>46</v>
      </c>
      <c r="B24" s="719">
        <v>532000</v>
      </c>
      <c r="C24" s="735">
        <v>6979000</v>
      </c>
      <c r="D24" s="735">
        <v>5107531.86</v>
      </c>
      <c r="E24" s="719"/>
      <c r="F24" s="736">
        <f t="shared" si="1"/>
        <v>1871468.1399999997</v>
      </c>
    </row>
    <row r="25" spans="1:6" ht="18.75">
      <c r="A25" s="734" t="s">
        <v>47</v>
      </c>
      <c r="B25" s="719">
        <v>533000</v>
      </c>
      <c r="C25" s="735">
        <v>6181000</v>
      </c>
      <c r="D25" s="735">
        <v>5780585.19</v>
      </c>
      <c r="E25" s="719"/>
      <c r="F25" s="736">
        <f t="shared" si="1"/>
        <v>400414.8099999996</v>
      </c>
    </row>
    <row r="26" spans="1:6" ht="18.75">
      <c r="A26" s="734" t="s">
        <v>55</v>
      </c>
      <c r="B26" s="719">
        <v>534000</v>
      </c>
      <c r="C26" s="735">
        <v>210000</v>
      </c>
      <c r="D26" s="735">
        <v>186426.67</v>
      </c>
      <c r="E26" s="719"/>
      <c r="F26" s="736">
        <f t="shared" si="1"/>
        <v>23573.329999999987</v>
      </c>
    </row>
    <row r="27" spans="1:6" ht="18.75">
      <c r="A27" s="734" t="s">
        <v>357</v>
      </c>
      <c r="B27" s="719">
        <v>541000</v>
      </c>
      <c r="C27" s="735">
        <v>493000</v>
      </c>
      <c r="D27" s="735">
        <v>487500</v>
      </c>
      <c r="E27" s="719"/>
      <c r="F27" s="736">
        <f t="shared" si="1"/>
        <v>5500</v>
      </c>
    </row>
    <row r="28" spans="1:6" ht="18.75">
      <c r="A28" s="734" t="s">
        <v>56</v>
      </c>
      <c r="B28" s="737">
        <v>542000</v>
      </c>
      <c r="C28" s="735">
        <v>7382000</v>
      </c>
      <c r="D28" s="735">
        <v>2507000</v>
      </c>
      <c r="E28" s="719"/>
      <c r="F28" s="736">
        <f t="shared" si="1"/>
        <v>4875000</v>
      </c>
    </row>
    <row r="29" spans="1:6" ht="18.75">
      <c r="A29" s="738" t="s">
        <v>453</v>
      </c>
      <c r="B29" s="739">
        <v>550000</v>
      </c>
      <c r="C29" s="740">
        <v>706000</v>
      </c>
      <c r="D29" s="740">
        <v>697958</v>
      </c>
      <c r="E29" s="741"/>
      <c r="F29" s="741">
        <f t="shared" si="1"/>
        <v>8042</v>
      </c>
    </row>
    <row r="30" spans="1:6" ht="19.5" thickBot="1">
      <c r="A30" s="738" t="s">
        <v>456</v>
      </c>
      <c r="B30" s="753">
        <v>560000</v>
      </c>
      <c r="C30" s="754">
        <v>60000</v>
      </c>
      <c r="D30" s="754">
        <v>60000</v>
      </c>
      <c r="E30" s="755"/>
      <c r="F30" s="755">
        <f t="shared" si="1"/>
        <v>0</v>
      </c>
    </row>
    <row r="31" spans="1:6" ht="19.5" thickBot="1">
      <c r="A31" s="723" t="s">
        <v>576</v>
      </c>
      <c r="B31" s="727"/>
      <c r="C31" s="742">
        <f>SUM(C20:C30)</f>
        <v>29700000</v>
      </c>
      <c r="D31" s="742">
        <f>SUM(D20:D30)</f>
        <v>20561427.720000003</v>
      </c>
      <c r="E31" s="726"/>
      <c r="F31" s="742">
        <f>SUM(F20:F30)</f>
        <v>9138572.28</v>
      </c>
    </row>
    <row r="32" spans="1:6" ht="19.5" thickBot="1">
      <c r="A32" s="743" t="s">
        <v>351</v>
      </c>
      <c r="B32" s="727"/>
      <c r="C32" s="725">
        <v>0</v>
      </c>
      <c r="D32" s="725">
        <v>7635290</v>
      </c>
      <c r="E32" s="726"/>
      <c r="F32" s="742"/>
    </row>
    <row r="33" spans="1:6" ht="19.5" thickBot="1">
      <c r="A33" s="743" t="s">
        <v>577</v>
      </c>
      <c r="B33" s="727"/>
      <c r="C33" s="725">
        <f>SUM(C32)</f>
        <v>0</v>
      </c>
      <c r="D33" s="742">
        <f>+D32</f>
        <v>7635290</v>
      </c>
      <c r="E33" s="726"/>
      <c r="F33" s="742"/>
    </row>
    <row r="34" spans="1:6" ht="19.5" thickBot="1">
      <c r="A34" s="728" t="s">
        <v>352</v>
      </c>
      <c r="B34" s="729"/>
      <c r="C34" s="744"/>
      <c r="D34" s="744">
        <f>+D31+D33</f>
        <v>28196717.720000003</v>
      </c>
      <c r="E34" s="745"/>
      <c r="F34" s="744"/>
    </row>
    <row r="35" spans="1:6" ht="18.75">
      <c r="A35" s="746" t="s">
        <v>353</v>
      </c>
      <c r="B35" s="747"/>
      <c r="C35" s="748"/>
      <c r="D35" s="748">
        <f>+D16-D34</f>
        <v>2107299.91</v>
      </c>
      <c r="E35" s="748"/>
      <c r="F35" s="748"/>
    </row>
    <row r="36" spans="1:6" ht="18.75">
      <c r="A36" s="230" t="s">
        <v>355</v>
      </c>
      <c r="B36" s="230"/>
      <c r="C36" s="736"/>
      <c r="D36" s="736"/>
      <c r="E36" s="736"/>
      <c r="F36" s="736"/>
    </row>
    <row r="37" spans="1:6" ht="18.75">
      <c r="A37" s="749" t="s">
        <v>356</v>
      </c>
      <c r="B37" s="240"/>
      <c r="C37" s="750"/>
      <c r="D37" s="750"/>
      <c r="E37" s="750"/>
      <c r="F37" s="750"/>
    </row>
    <row r="38" spans="1:6" ht="18.75">
      <c r="A38" s="233"/>
      <c r="B38" s="243"/>
      <c r="C38" s="751"/>
      <c r="D38" s="751"/>
      <c r="E38" s="751"/>
      <c r="F38" s="751"/>
    </row>
    <row r="39" spans="1:6" ht="18.75">
      <c r="A39" s="233"/>
      <c r="B39" s="243"/>
      <c r="C39" s="751"/>
      <c r="D39" s="751"/>
      <c r="E39" s="751"/>
      <c r="F39" s="751"/>
    </row>
    <row r="40" spans="1:6" ht="21">
      <c r="A40" s="43" t="s">
        <v>15</v>
      </c>
      <c r="B40" s="43"/>
      <c r="C40" s="48"/>
      <c r="D40" s="43"/>
      <c r="E40" s="48"/>
      <c r="F40" s="48"/>
    </row>
    <row r="41" spans="1:6" ht="21">
      <c r="A41" s="43" t="s">
        <v>54</v>
      </c>
      <c r="B41" s="43"/>
      <c r="C41" s="48"/>
      <c r="D41" s="43"/>
      <c r="E41" s="48"/>
      <c r="F41" s="48"/>
    </row>
    <row r="42" spans="1:6" ht="21">
      <c r="A42" s="43" t="s">
        <v>472</v>
      </c>
      <c r="B42" s="43"/>
      <c r="C42" s="48"/>
      <c r="D42" s="43"/>
      <c r="E42" s="48"/>
      <c r="F42" s="48"/>
    </row>
    <row r="43" spans="1:6" ht="18">
      <c r="A43" s="45"/>
      <c r="B43" s="45"/>
      <c r="C43" s="469"/>
      <c r="D43" s="45"/>
      <c r="E43" s="469"/>
      <c r="F43" s="469"/>
    </row>
    <row r="44" spans="1:6" ht="18.75">
      <c r="A44" s="233"/>
      <c r="B44" s="243"/>
      <c r="C44" s="751"/>
      <c r="D44" s="751"/>
      <c r="E44" s="751"/>
      <c r="F44" s="751"/>
    </row>
    <row r="45" spans="1:6" ht="18.75">
      <c r="A45" s="233"/>
      <c r="B45" s="243"/>
      <c r="C45" s="751"/>
      <c r="D45" s="751"/>
      <c r="E45" s="751"/>
      <c r="F45" s="751"/>
    </row>
    <row r="46" spans="1:6" ht="18.75">
      <c r="A46" s="233"/>
      <c r="B46" s="243"/>
      <c r="C46" s="751"/>
      <c r="D46" s="751"/>
      <c r="E46" s="751"/>
      <c r="F46" s="751"/>
    </row>
    <row r="47" spans="1:6" ht="18.75">
      <c r="A47" s="233"/>
      <c r="B47" s="243"/>
      <c r="C47" s="751"/>
      <c r="D47" s="751"/>
      <c r="E47" s="751"/>
      <c r="F47" s="751"/>
    </row>
    <row r="48" spans="1:6" ht="18.75">
      <c r="A48" s="233"/>
      <c r="B48" s="243"/>
      <c r="C48" s="751"/>
      <c r="D48" s="751"/>
      <c r="E48" s="751"/>
      <c r="F48" s="751"/>
    </row>
    <row r="53" ht="16.5" customHeight="1"/>
    <row r="54" ht="18" customHeight="1"/>
    <row r="55" ht="18" customHeight="1"/>
    <row r="56" ht="18" customHeight="1"/>
    <row r="88" spans="2:5" ht="18.75">
      <c r="B88" s="752"/>
      <c r="C88" s="752"/>
      <c r="D88" s="752"/>
      <c r="E88" s="752"/>
    </row>
    <row r="89" spans="2:5" ht="18.75">
      <c r="B89" s="752"/>
      <c r="C89" s="752"/>
      <c r="D89" s="752"/>
      <c r="E89" s="752"/>
    </row>
  </sheetData>
  <sheetProtection/>
  <printOptions/>
  <pageMargins left="0.79" right="0.4" top="0.68" bottom="0.6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iLLuSioN</cp:lastModifiedBy>
  <cp:lastPrinted>2014-10-28T04:06:58Z</cp:lastPrinted>
  <dcterms:created xsi:type="dcterms:W3CDTF">2006-08-24T08:49:13Z</dcterms:created>
  <dcterms:modified xsi:type="dcterms:W3CDTF">2014-10-28T04:07:37Z</dcterms:modified>
  <cp:category/>
  <cp:version/>
  <cp:contentType/>
  <cp:contentStatus/>
</cp:coreProperties>
</file>